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240" tabRatio="500"/>
  </bookViews>
  <sheets>
    <sheet name="Sheet1" sheetId="1" r:id="rId1"/>
    <sheet name="Data" sheetId="2" r:id="rId2"/>
    <sheet name="Scenario" sheetId="3" r:id="rId3"/>
    <sheet name="SA1" sheetId="5" r:id="rId4"/>
    <sheet name="SA2" sheetId="4" r:id="rId5"/>
    <sheet name="SA3" sheetId="6" r:id="rId6"/>
    <sheet name="SA4" sheetId="7" r:id="rId7"/>
    <sheet name="Sheet1 (4)" sheetId="8" r:id="rId8"/>
    <sheet name="Sheet1 (5)" sheetId="9" r:id="rId9"/>
    <sheet name="Sheet1 (6)" sheetId="10" r:id="rId10"/>
  </sheets>
  <definedNames>
    <definedName name="solver_adj" localSheetId="3" hidden="1">'SA1'!$C$20:$H$20,'SA1'!$C$23:$H$23,'SA1'!$C$26:$H$26</definedName>
    <definedName name="solver_adj" localSheetId="4" hidden="1">'SA2'!$C$20:$H$20,'SA2'!$C$23:$H$23,'SA2'!$C$26:$H$26</definedName>
    <definedName name="solver_adj" localSheetId="5" hidden="1">'SA3'!$C$20:$H$20,'SA3'!$C$23:$H$23,'SA3'!$C$26:$H$26</definedName>
    <definedName name="solver_adj" localSheetId="6" hidden="1">'SA4'!$C$20:$H$20,'SA4'!$C$23:$H$23,'SA4'!$C$26:$H$26</definedName>
    <definedName name="solver_adj" localSheetId="0" hidden="1">Sheet1!$C$20:$H$20,Sheet1!$C$23:$H$23,Sheet1!$C$26:$H$26</definedName>
    <definedName name="solver_adj" localSheetId="7" hidden="1">'Sheet1 (4)'!$C$20:$H$20,'Sheet1 (4)'!$C$23:$H$23,'Sheet1 (4)'!$C$26:$H$26</definedName>
    <definedName name="solver_adj" localSheetId="8" hidden="1">'Sheet1 (5)'!$C$20:$H$20,'Sheet1 (5)'!$C$23:$H$23,'Sheet1 (5)'!$C$26:$H$26</definedName>
    <definedName name="solver_adj" localSheetId="9" hidden="1">'Sheet1 (6)'!$C$20:$H$20,'Sheet1 (6)'!$C$23:$H$23,'Sheet1 (6)'!$C$26:$H$26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0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0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0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0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lhs1" localSheetId="3" hidden="1">'SA1'!$C$20:$H$20</definedName>
    <definedName name="solver_lhs1" localSheetId="4" hidden="1">'SA2'!$C$20:$H$20</definedName>
    <definedName name="solver_lhs1" localSheetId="5" hidden="1">'SA3'!$C$20:$H$20</definedName>
    <definedName name="solver_lhs1" localSheetId="6" hidden="1">'SA4'!$C$20:$H$20</definedName>
    <definedName name="solver_lhs1" localSheetId="0" hidden="1">Sheet1!$C$20:$H$20</definedName>
    <definedName name="solver_lhs1" localSheetId="7" hidden="1">'Sheet1 (4)'!$C$20:$H$20</definedName>
    <definedName name="solver_lhs1" localSheetId="8" hidden="1">'Sheet1 (5)'!$C$20:$H$20</definedName>
    <definedName name="solver_lhs1" localSheetId="9" hidden="1">'Sheet1 (6)'!$C$20:$H$20</definedName>
    <definedName name="solver_lhs2" localSheetId="3" hidden="1">'SA1'!$C$23:$H$23</definedName>
    <definedName name="solver_lhs2" localSheetId="4" hidden="1">'SA2'!$C$23:$H$23</definedName>
    <definedName name="solver_lhs2" localSheetId="5" hidden="1">'SA3'!$C$23:$H$23</definedName>
    <definedName name="solver_lhs2" localSheetId="6" hidden="1">'SA4'!$C$23:$H$23</definedName>
    <definedName name="solver_lhs2" localSheetId="0" hidden="1">Sheet1!$C$23:$H$23</definedName>
    <definedName name="solver_lhs2" localSheetId="7" hidden="1">'Sheet1 (4)'!$C$23:$H$23</definedName>
    <definedName name="solver_lhs2" localSheetId="8" hidden="1">'Sheet1 (5)'!$C$23:$H$23</definedName>
    <definedName name="solver_lhs2" localSheetId="9" hidden="1">'Sheet1 (6)'!$C$23:$H$23</definedName>
    <definedName name="solver_lhs3" localSheetId="3" hidden="1">'SA1'!$C$26:$H$26</definedName>
    <definedName name="solver_lhs3" localSheetId="4" hidden="1">'SA2'!$C$26:$H$26</definedName>
    <definedName name="solver_lhs3" localSheetId="5" hidden="1">'SA3'!$C$26:$H$26</definedName>
    <definedName name="solver_lhs3" localSheetId="6" hidden="1">'SA4'!$C$26:$H$26</definedName>
    <definedName name="solver_lhs3" localSheetId="0" hidden="1">Sheet1!$C$26:$H$26</definedName>
    <definedName name="solver_lhs3" localSheetId="7" hidden="1">'Sheet1 (4)'!$C$26:$H$26</definedName>
    <definedName name="solver_lhs3" localSheetId="8" hidden="1">'Sheet1 (5)'!$C$26:$H$26</definedName>
    <definedName name="solver_lhs3" localSheetId="9" hidden="1">'Sheet1 (6)'!$C$26:$H$26</definedName>
    <definedName name="solver_lhs4" localSheetId="3" hidden="1">'SA1'!$C$29:$H$29</definedName>
    <definedName name="solver_lhs4" localSheetId="4" hidden="1">'SA2'!$C$29:$H$29</definedName>
    <definedName name="solver_lhs4" localSheetId="5" hidden="1">'SA3'!$C$29:$H$29</definedName>
    <definedName name="solver_lhs4" localSheetId="6" hidden="1">'SA4'!$C$29:$H$29</definedName>
    <definedName name="solver_lhs4" localSheetId="0" hidden="1">Sheet1!$C$29:$H$29</definedName>
    <definedName name="solver_lhs4" localSheetId="7" hidden="1">'Sheet1 (4)'!$C$29:$H$29</definedName>
    <definedName name="solver_lhs4" localSheetId="8" hidden="1">'Sheet1 (5)'!$C$29:$H$29</definedName>
    <definedName name="solver_lhs4" localSheetId="9" hidden="1">'Sheet1 (6)'!$C$29:$H$29</definedName>
    <definedName name="solver_lhs5" localSheetId="3" hidden="1">'SA1'!$C$55:$H$55</definedName>
    <definedName name="solver_lhs5" localSheetId="4" hidden="1">'SA2'!$C$55:$H$55</definedName>
    <definedName name="solver_lhs5" localSheetId="5" hidden="1">'SA3'!$C$55:$H$55</definedName>
    <definedName name="solver_lhs5" localSheetId="6" hidden="1">'SA4'!$C$55:$H$55</definedName>
    <definedName name="solver_lhs5" localSheetId="0" hidden="1">Sheet1!$C$55:$H$55</definedName>
    <definedName name="solver_lhs5" localSheetId="7" hidden="1">'Sheet1 (4)'!$C$55:$H$55</definedName>
    <definedName name="solver_lhs5" localSheetId="8" hidden="1">'Sheet1 (5)'!$C$55:$H$55</definedName>
    <definedName name="solver_lhs5" localSheetId="9" hidden="1">'Sheet1 (6)'!$C$55:$H$55</definedName>
    <definedName name="solver_lhs6" localSheetId="3" hidden="1">'SA1'!#REF!</definedName>
    <definedName name="solver_lhs6" localSheetId="4" hidden="1">'SA2'!#REF!</definedName>
    <definedName name="solver_lhs6" localSheetId="5" hidden="1">'SA3'!#REF!</definedName>
    <definedName name="solver_lhs6" localSheetId="6" hidden="1">'SA4'!#REF!</definedName>
    <definedName name="solver_lhs6" localSheetId="0" hidden="1">Sheet1!#REF!</definedName>
    <definedName name="solver_lhs6" localSheetId="7" hidden="1">'Sheet1 (4)'!#REF!</definedName>
    <definedName name="solver_lhs6" localSheetId="8" hidden="1">'Sheet1 (5)'!#REF!</definedName>
    <definedName name="solver_lhs6" localSheetId="9" hidden="1">'Sheet1 (6)'!#REF!</definedName>
    <definedName name="solver_lhs7" localSheetId="3" hidden="1">'SA1'!$C$55:$H$55</definedName>
    <definedName name="solver_lhs7" localSheetId="4" hidden="1">'SA2'!$C$55:$H$55</definedName>
    <definedName name="solver_lhs7" localSheetId="5" hidden="1">'SA3'!$C$55:$H$55</definedName>
    <definedName name="solver_lhs7" localSheetId="6" hidden="1">'SA4'!$C$55:$H$55</definedName>
    <definedName name="solver_lhs7" localSheetId="0" hidden="1">Sheet1!$C$55:$H$55</definedName>
    <definedName name="solver_lhs7" localSheetId="7" hidden="1">'Sheet1 (4)'!$C$55:$H$55</definedName>
    <definedName name="solver_lhs7" localSheetId="8" hidden="1">'Sheet1 (5)'!$C$55:$H$55</definedName>
    <definedName name="solver_lhs7" localSheetId="9" hidden="1">'Sheet1 (6)'!$C$55:$H$55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0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0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0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0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0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0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0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um" localSheetId="3" hidden="1">5</definedName>
    <definedName name="solver_num" localSheetId="4" hidden="1">5</definedName>
    <definedName name="solver_num" localSheetId="5" hidden="1">5</definedName>
    <definedName name="solver_num" localSheetId="6" hidden="1">5</definedName>
    <definedName name="solver_num" localSheetId="0" hidden="1">5</definedName>
    <definedName name="solver_num" localSheetId="7" hidden="1">5</definedName>
    <definedName name="solver_num" localSheetId="8" hidden="1">5</definedName>
    <definedName name="solver_num" localSheetId="9" hidden="1">5</definedName>
    <definedName name="solver_opt" localSheetId="3" hidden="1">'SA1'!$G$3</definedName>
    <definedName name="solver_opt" localSheetId="4" hidden="1">'SA2'!$G$3</definedName>
    <definedName name="solver_opt" localSheetId="5" hidden="1">'SA3'!$G$3</definedName>
    <definedName name="solver_opt" localSheetId="6" hidden="1">'SA4'!$G$3</definedName>
    <definedName name="solver_opt" localSheetId="0" hidden="1">Sheet1!$G$3</definedName>
    <definedName name="solver_opt" localSheetId="7" hidden="1">'Sheet1 (4)'!$G$3</definedName>
    <definedName name="solver_opt" localSheetId="8" hidden="1">'Sheet1 (5)'!$G$3</definedName>
    <definedName name="solver_opt" localSheetId="9" hidden="1">'Sheet1 (6)'!$G$3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0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0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el1" localSheetId="3" hidden="1">5</definedName>
    <definedName name="solver_rel1" localSheetId="4" hidden="1">5</definedName>
    <definedName name="solver_rel1" localSheetId="5" hidden="1">5</definedName>
    <definedName name="solver_rel1" localSheetId="6" hidden="1">5</definedName>
    <definedName name="solver_rel1" localSheetId="0" hidden="1">5</definedName>
    <definedName name="solver_rel1" localSheetId="7" hidden="1">5</definedName>
    <definedName name="solver_rel1" localSheetId="8" hidden="1">5</definedName>
    <definedName name="solver_rel1" localSheetId="9" hidden="1">5</definedName>
    <definedName name="solver_rel2" localSheetId="3" hidden="1">5</definedName>
    <definedName name="solver_rel2" localSheetId="4" hidden="1">5</definedName>
    <definedName name="solver_rel2" localSheetId="5" hidden="1">5</definedName>
    <definedName name="solver_rel2" localSheetId="6" hidden="1">5</definedName>
    <definedName name="solver_rel2" localSheetId="0" hidden="1">5</definedName>
    <definedName name="solver_rel2" localSheetId="7" hidden="1">5</definedName>
    <definedName name="solver_rel2" localSheetId="8" hidden="1">5</definedName>
    <definedName name="solver_rel2" localSheetId="9" hidden="1">5</definedName>
    <definedName name="solver_rel3" localSheetId="3" hidden="1">5</definedName>
    <definedName name="solver_rel3" localSheetId="4" hidden="1">5</definedName>
    <definedName name="solver_rel3" localSheetId="5" hidden="1">5</definedName>
    <definedName name="solver_rel3" localSheetId="6" hidden="1">5</definedName>
    <definedName name="solver_rel3" localSheetId="0" hidden="1">5</definedName>
    <definedName name="solver_rel3" localSheetId="7" hidden="1">5</definedName>
    <definedName name="solver_rel3" localSheetId="8" hidden="1">5</definedName>
    <definedName name="solver_rel3" localSheetId="9" hidden="1">5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4" localSheetId="6" hidden="1">1</definedName>
    <definedName name="solver_rel4" localSheetId="0" hidden="1">1</definedName>
    <definedName name="solver_rel4" localSheetId="7" hidden="1">1</definedName>
    <definedName name="solver_rel4" localSheetId="8" hidden="1">1</definedName>
    <definedName name="solver_rel4" localSheetId="9" hidden="1">1</definedName>
    <definedName name="solver_rel5" localSheetId="3" hidden="1">1</definedName>
    <definedName name="solver_rel5" localSheetId="4" hidden="1">1</definedName>
    <definedName name="solver_rel5" localSheetId="5" hidden="1">1</definedName>
    <definedName name="solver_rel5" localSheetId="6" hidden="1">1</definedName>
    <definedName name="solver_rel5" localSheetId="0" hidden="1">1</definedName>
    <definedName name="solver_rel5" localSheetId="7" hidden="1">1</definedName>
    <definedName name="solver_rel5" localSheetId="8" hidden="1">1</definedName>
    <definedName name="solver_rel5" localSheetId="9" hidden="1">1</definedName>
    <definedName name="solver_rel6" localSheetId="3" hidden="1">1</definedName>
    <definedName name="solver_rel6" localSheetId="4" hidden="1">1</definedName>
    <definedName name="solver_rel6" localSheetId="5" hidden="1">1</definedName>
    <definedName name="solver_rel6" localSheetId="6" hidden="1">1</definedName>
    <definedName name="solver_rel6" localSheetId="0" hidden="1">1</definedName>
    <definedName name="solver_rel6" localSheetId="7" hidden="1">1</definedName>
    <definedName name="solver_rel6" localSheetId="8" hidden="1">1</definedName>
    <definedName name="solver_rel6" localSheetId="9" hidden="1">1</definedName>
    <definedName name="solver_rel7" localSheetId="3" hidden="1">1</definedName>
    <definedName name="solver_rel7" localSheetId="4" hidden="1">1</definedName>
    <definedName name="solver_rel7" localSheetId="5" hidden="1">1</definedName>
    <definedName name="solver_rel7" localSheetId="6" hidden="1">1</definedName>
    <definedName name="solver_rel7" localSheetId="0" hidden="1">1</definedName>
    <definedName name="solver_rel7" localSheetId="7" hidden="1">1</definedName>
    <definedName name="solver_rel7" localSheetId="8" hidden="1">1</definedName>
    <definedName name="solver_rel7" localSheetId="9" hidden="1">1</definedName>
    <definedName name="solver_rhs1" localSheetId="3" hidden="1">binary</definedName>
    <definedName name="solver_rhs1" localSheetId="4" hidden="1">binary</definedName>
    <definedName name="solver_rhs1" localSheetId="5" hidden="1">binary</definedName>
    <definedName name="solver_rhs1" localSheetId="6" hidden="1">binary</definedName>
    <definedName name="solver_rhs1" localSheetId="0" hidden="1">binary</definedName>
    <definedName name="solver_rhs1" localSheetId="7" hidden="1">binary</definedName>
    <definedName name="solver_rhs1" localSheetId="8" hidden="1">binary</definedName>
    <definedName name="solver_rhs1" localSheetId="9" hidden="1">binary</definedName>
    <definedName name="solver_rhs2" localSheetId="3" hidden="1">binary</definedName>
    <definedName name="solver_rhs2" localSheetId="4" hidden="1">binary</definedName>
    <definedName name="solver_rhs2" localSheetId="5" hidden="1">binary</definedName>
    <definedName name="solver_rhs2" localSheetId="6" hidden="1">binary</definedName>
    <definedName name="solver_rhs2" localSheetId="0" hidden="1">binary</definedName>
    <definedName name="solver_rhs2" localSheetId="7" hidden="1">binary</definedName>
    <definedName name="solver_rhs2" localSheetId="8" hidden="1">binary</definedName>
    <definedName name="solver_rhs2" localSheetId="9" hidden="1">binary</definedName>
    <definedName name="solver_rhs3" localSheetId="3" hidden="1">binary</definedName>
    <definedName name="solver_rhs3" localSheetId="4" hidden="1">binary</definedName>
    <definedName name="solver_rhs3" localSheetId="5" hidden="1">binary</definedName>
    <definedName name="solver_rhs3" localSheetId="6" hidden="1">binary</definedName>
    <definedName name="solver_rhs3" localSheetId="0" hidden="1">binary</definedName>
    <definedName name="solver_rhs3" localSheetId="7" hidden="1">binary</definedName>
    <definedName name="solver_rhs3" localSheetId="8" hidden="1">binary</definedName>
    <definedName name="solver_rhs3" localSheetId="9" hidden="1">binary</definedName>
    <definedName name="solver_rhs4" localSheetId="3" hidden="1">'SA1'!$C$30:$H$30</definedName>
    <definedName name="solver_rhs4" localSheetId="4" hidden="1">'SA2'!$C$30:$H$30</definedName>
    <definedName name="solver_rhs4" localSheetId="5" hidden="1">'SA3'!$C$30:$H$30</definedName>
    <definedName name="solver_rhs4" localSheetId="6" hidden="1">'SA4'!$C$30:$H$30</definedName>
    <definedName name="solver_rhs4" localSheetId="0" hidden="1">Sheet1!$C$30:$H$30</definedName>
    <definedName name="solver_rhs4" localSheetId="7" hidden="1">'Sheet1 (4)'!$C$30:$H$30</definedName>
    <definedName name="solver_rhs4" localSheetId="8" hidden="1">'Sheet1 (5)'!$C$30:$H$30</definedName>
    <definedName name="solver_rhs4" localSheetId="9" hidden="1">'Sheet1 (6)'!$C$30:$H$30</definedName>
    <definedName name="solver_rhs5" localSheetId="3" hidden="1">'SA1'!$C$57:$H$57</definedName>
    <definedName name="solver_rhs5" localSheetId="4" hidden="1">'SA2'!$C$57:$H$57</definedName>
    <definedName name="solver_rhs5" localSheetId="5" hidden="1">'SA3'!$C$57:$H$57</definedName>
    <definedName name="solver_rhs5" localSheetId="6" hidden="1">'SA4'!$C$57:$H$57</definedName>
    <definedName name="solver_rhs5" localSheetId="0" hidden="1">Sheet1!$C$57:$H$57</definedName>
    <definedName name="solver_rhs5" localSheetId="7" hidden="1">'Sheet1 (4)'!$C$57:$H$57</definedName>
    <definedName name="solver_rhs5" localSheetId="8" hidden="1">'Sheet1 (5)'!$C$57:$H$57</definedName>
    <definedName name="solver_rhs5" localSheetId="9" hidden="1">'Sheet1 (6)'!$C$57:$H$57</definedName>
    <definedName name="solver_rhs6" localSheetId="3" hidden="1">'SA1'!$C$29:$H$29</definedName>
    <definedName name="solver_rhs6" localSheetId="4" hidden="1">'SA2'!$C$29:$H$29</definedName>
    <definedName name="solver_rhs6" localSheetId="5" hidden="1">'SA3'!$C$29:$H$29</definedName>
    <definedName name="solver_rhs6" localSheetId="6" hidden="1">'SA4'!$C$29:$H$29</definedName>
    <definedName name="solver_rhs6" localSheetId="0" hidden="1">Sheet1!$C$29:$H$29</definedName>
    <definedName name="solver_rhs6" localSheetId="7" hidden="1">'Sheet1 (4)'!$C$29:$H$29</definedName>
    <definedName name="solver_rhs6" localSheetId="8" hidden="1">'Sheet1 (5)'!$C$29:$H$29</definedName>
    <definedName name="solver_rhs6" localSheetId="9" hidden="1">'Sheet1 (6)'!$C$29:$H$29</definedName>
    <definedName name="solver_rhs7" localSheetId="3" hidden="1">'SA1'!$C$57:$H$57</definedName>
    <definedName name="solver_rhs7" localSheetId="4" hidden="1">'SA2'!$C$57:$H$57</definedName>
    <definedName name="solver_rhs7" localSheetId="5" hidden="1">'SA3'!$C$57:$H$57</definedName>
    <definedName name="solver_rhs7" localSheetId="6" hidden="1">'SA4'!$C$57:$H$57</definedName>
    <definedName name="solver_rhs7" localSheetId="0" hidden="1">Sheet1!$C$57:$H$57</definedName>
    <definedName name="solver_rhs7" localSheetId="7" hidden="1">'Sheet1 (4)'!$C$57:$H$57</definedName>
    <definedName name="solver_rhs7" localSheetId="8" hidden="1">'Sheet1 (5)'!$C$57:$H$57</definedName>
    <definedName name="solver_rhs7" localSheetId="9" hidden="1">'Sheet1 (6)'!$C$57:$H$57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0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0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0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0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0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0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0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0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0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3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er" localSheetId="0" hidden="1">2</definedName>
    <definedName name="solver_ver" localSheetId="7" hidden="1">2</definedName>
    <definedName name="solver_ver" localSheetId="8" hidden="1">2</definedName>
    <definedName name="solver_ver" localSheetId="9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0" l="1"/>
  <c r="G57" i="10"/>
  <c r="F57" i="10"/>
  <c r="E57" i="10"/>
  <c r="D57" i="10"/>
  <c r="C57" i="10"/>
  <c r="H46" i="10"/>
  <c r="H47" i="10"/>
  <c r="H48" i="10"/>
  <c r="H55" i="10"/>
  <c r="G46" i="10"/>
  <c r="G47" i="10"/>
  <c r="G48" i="10"/>
  <c r="G55" i="10"/>
  <c r="F46" i="10"/>
  <c r="F47" i="10"/>
  <c r="F48" i="10"/>
  <c r="F55" i="10"/>
  <c r="E46" i="10"/>
  <c r="E47" i="10"/>
  <c r="E48" i="10"/>
  <c r="E55" i="10"/>
  <c r="D46" i="10"/>
  <c r="D47" i="10"/>
  <c r="D48" i="10"/>
  <c r="D55" i="10"/>
  <c r="C46" i="10"/>
  <c r="C47" i="10"/>
  <c r="C48" i="10"/>
  <c r="C55" i="10"/>
  <c r="C18" i="10"/>
  <c r="C19" i="10"/>
  <c r="C21" i="10"/>
  <c r="C22" i="10"/>
  <c r="C24" i="10"/>
  <c r="C25" i="10"/>
  <c r="C53" i="10"/>
  <c r="D18" i="10"/>
  <c r="D19" i="10"/>
  <c r="D21" i="10"/>
  <c r="D22" i="10"/>
  <c r="D24" i="10"/>
  <c r="D25" i="10"/>
  <c r="D53" i="10"/>
  <c r="E18" i="10"/>
  <c r="E19" i="10"/>
  <c r="E21" i="10"/>
  <c r="E22" i="10"/>
  <c r="E24" i="10"/>
  <c r="E25" i="10"/>
  <c r="E53" i="10"/>
  <c r="F18" i="10"/>
  <c r="F19" i="10"/>
  <c r="F21" i="10"/>
  <c r="F22" i="10"/>
  <c r="F24" i="10"/>
  <c r="F25" i="10"/>
  <c r="F53" i="10"/>
  <c r="G18" i="10"/>
  <c r="G19" i="10"/>
  <c r="G21" i="10"/>
  <c r="G22" i="10"/>
  <c r="G24" i="10"/>
  <c r="G25" i="10"/>
  <c r="G53" i="10"/>
  <c r="H18" i="10"/>
  <c r="H19" i="10"/>
  <c r="H21" i="10"/>
  <c r="H22" i="10"/>
  <c r="H24" i="10"/>
  <c r="H25" i="10"/>
  <c r="H53" i="10"/>
  <c r="M53" i="10"/>
  <c r="H49" i="10"/>
  <c r="H52" i="10"/>
  <c r="G49" i="10"/>
  <c r="G52" i="10"/>
  <c r="F49" i="10"/>
  <c r="F52" i="10"/>
  <c r="E49" i="10"/>
  <c r="E52" i="10"/>
  <c r="D49" i="10"/>
  <c r="D52" i="10"/>
  <c r="C49" i="10"/>
  <c r="C52" i="10"/>
  <c r="L34" i="10"/>
  <c r="M34" i="10"/>
  <c r="M35" i="10"/>
  <c r="M36" i="10"/>
  <c r="M42" i="10"/>
  <c r="L35" i="10"/>
  <c r="L36" i="10"/>
  <c r="L42" i="10"/>
  <c r="I34" i="10"/>
  <c r="I35" i="10"/>
  <c r="I36" i="10"/>
  <c r="I42" i="10"/>
  <c r="H41" i="10"/>
  <c r="G41" i="10"/>
  <c r="F41" i="10"/>
  <c r="E41" i="10"/>
  <c r="D41" i="10"/>
  <c r="C41" i="10"/>
  <c r="H37" i="10"/>
  <c r="G37" i="10"/>
  <c r="F37" i="10"/>
  <c r="E37" i="10"/>
  <c r="D37" i="10"/>
  <c r="C37" i="10"/>
  <c r="H29" i="10"/>
  <c r="G29" i="10"/>
  <c r="F29" i="10"/>
  <c r="E29" i="10"/>
  <c r="D29" i="10"/>
  <c r="C29" i="10"/>
  <c r="G3" i="10"/>
  <c r="H57" i="9"/>
  <c r="G57" i="9"/>
  <c r="F57" i="9"/>
  <c r="E57" i="9"/>
  <c r="D57" i="9"/>
  <c r="C57" i="9"/>
  <c r="H46" i="9"/>
  <c r="H47" i="9"/>
  <c r="H48" i="9"/>
  <c r="H55" i="9"/>
  <c r="G46" i="9"/>
  <c r="G47" i="9"/>
  <c r="G48" i="9"/>
  <c r="G55" i="9"/>
  <c r="F46" i="9"/>
  <c r="F47" i="9"/>
  <c r="F48" i="9"/>
  <c r="F55" i="9"/>
  <c r="E46" i="9"/>
  <c r="E47" i="9"/>
  <c r="E48" i="9"/>
  <c r="E55" i="9"/>
  <c r="D46" i="9"/>
  <c r="D47" i="9"/>
  <c r="D48" i="9"/>
  <c r="D55" i="9"/>
  <c r="C46" i="9"/>
  <c r="C47" i="9"/>
  <c r="C48" i="9"/>
  <c r="C55" i="9"/>
  <c r="C18" i="9"/>
  <c r="C19" i="9"/>
  <c r="C21" i="9"/>
  <c r="C22" i="9"/>
  <c r="C24" i="9"/>
  <c r="C25" i="9"/>
  <c r="C53" i="9"/>
  <c r="D18" i="9"/>
  <c r="D19" i="9"/>
  <c r="D21" i="9"/>
  <c r="D22" i="9"/>
  <c r="D24" i="9"/>
  <c r="D25" i="9"/>
  <c r="D53" i="9"/>
  <c r="E18" i="9"/>
  <c r="E19" i="9"/>
  <c r="E21" i="9"/>
  <c r="E22" i="9"/>
  <c r="E24" i="9"/>
  <c r="E25" i="9"/>
  <c r="E53" i="9"/>
  <c r="F18" i="9"/>
  <c r="F19" i="9"/>
  <c r="F21" i="9"/>
  <c r="F22" i="9"/>
  <c r="F24" i="9"/>
  <c r="F25" i="9"/>
  <c r="F53" i="9"/>
  <c r="G18" i="9"/>
  <c r="G19" i="9"/>
  <c r="G21" i="9"/>
  <c r="G22" i="9"/>
  <c r="G24" i="9"/>
  <c r="G25" i="9"/>
  <c r="G53" i="9"/>
  <c r="H18" i="9"/>
  <c r="H19" i="9"/>
  <c r="H21" i="9"/>
  <c r="H22" i="9"/>
  <c r="H24" i="9"/>
  <c r="H25" i="9"/>
  <c r="H53" i="9"/>
  <c r="M53" i="9"/>
  <c r="H49" i="9"/>
  <c r="H52" i="9"/>
  <c r="G49" i="9"/>
  <c r="G52" i="9"/>
  <c r="F49" i="9"/>
  <c r="F52" i="9"/>
  <c r="E49" i="9"/>
  <c r="E52" i="9"/>
  <c r="D49" i="9"/>
  <c r="D52" i="9"/>
  <c r="C49" i="9"/>
  <c r="C52" i="9"/>
  <c r="L34" i="9"/>
  <c r="M34" i="9"/>
  <c r="M35" i="9"/>
  <c r="M36" i="9"/>
  <c r="M42" i="9"/>
  <c r="L35" i="9"/>
  <c r="L36" i="9"/>
  <c r="L42" i="9"/>
  <c r="I34" i="9"/>
  <c r="I35" i="9"/>
  <c r="I36" i="9"/>
  <c r="I42" i="9"/>
  <c r="H41" i="9"/>
  <c r="G41" i="9"/>
  <c r="F41" i="9"/>
  <c r="E41" i="9"/>
  <c r="D41" i="9"/>
  <c r="C41" i="9"/>
  <c r="H37" i="9"/>
  <c r="G37" i="9"/>
  <c r="F37" i="9"/>
  <c r="E37" i="9"/>
  <c r="D37" i="9"/>
  <c r="C37" i="9"/>
  <c r="H29" i="9"/>
  <c r="G29" i="9"/>
  <c r="F29" i="9"/>
  <c r="E29" i="9"/>
  <c r="D29" i="9"/>
  <c r="C29" i="9"/>
  <c r="G3" i="9"/>
  <c r="H57" i="8"/>
  <c r="G57" i="8"/>
  <c r="F57" i="8"/>
  <c r="E57" i="8"/>
  <c r="D57" i="8"/>
  <c r="C57" i="8"/>
  <c r="H46" i="8"/>
  <c r="H47" i="8"/>
  <c r="H48" i="8"/>
  <c r="H55" i="8"/>
  <c r="G46" i="8"/>
  <c r="G47" i="8"/>
  <c r="G48" i="8"/>
  <c r="G55" i="8"/>
  <c r="F46" i="8"/>
  <c r="F47" i="8"/>
  <c r="F48" i="8"/>
  <c r="F55" i="8"/>
  <c r="E46" i="8"/>
  <c r="E47" i="8"/>
  <c r="E48" i="8"/>
  <c r="E55" i="8"/>
  <c r="D46" i="8"/>
  <c r="D47" i="8"/>
  <c r="D48" i="8"/>
  <c r="D55" i="8"/>
  <c r="C46" i="8"/>
  <c r="C47" i="8"/>
  <c r="C48" i="8"/>
  <c r="C55" i="8"/>
  <c r="C18" i="8"/>
  <c r="C19" i="8"/>
  <c r="C21" i="8"/>
  <c r="C22" i="8"/>
  <c r="C24" i="8"/>
  <c r="C25" i="8"/>
  <c r="C53" i="8"/>
  <c r="D18" i="8"/>
  <c r="D19" i="8"/>
  <c r="D21" i="8"/>
  <c r="D22" i="8"/>
  <c r="D24" i="8"/>
  <c r="D25" i="8"/>
  <c r="D53" i="8"/>
  <c r="E18" i="8"/>
  <c r="E19" i="8"/>
  <c r="E21" i="8"/>
  <c r="E22" i="8"/>
  <c r="E24" i="8"/>
  <c r="E25" i="8"/>
  <c r="E53" i="8"/>
  <c r="F18" i="8"/>
  <c r="F19" i="8"/>
  <c r="F21" i="8"/>
  <c r="F22" i="8"/>
  <c r="F24" i="8"/>
  <c r="F25" i="8"/>
  <c r="F53" i="8"/>
  <c r="G18" i="8"/>
  <c r="G19" i="8"/>
  <c r="G21" i="8"/>
  <c r="G22" i="8"/>
  <c r="G24" i="8"/>
  <c r="G25" i="8"/>
  <c r="G53" i="8"/>
  <c r="H18" i="8"/>
  <c r="H19" i="8"/>
  <c r="H21" i="8"/>
  <c r="H22" i="8"/>
  <c r="H24" i="8"/>
  <c r="H25" i="8"/>
  <c r="H53" i="8"/>
  <c r="M53" i="8"/>
  <c r="H49" i="8"/>
  <c r="H52" i="8"/>
  <c r="G49" i="8"/>
  <c r="G52" i="8"/>
  <c r="F49" i="8"/>
  <c r="F52" i="8"/>
  <c r="E49" i="8"/>
  <c r="E52" i="8"/>
  <c r="D49" i="8"/>
  <c r="D52" i="8"/>
  <c r="C49" i="8"/>
  <c r="C52" i="8"/>
  <c r="L34" i="8"/>
  <c r="M34" i="8"/>
  <c r="M35" i="8"/>
  <c r="M36" i="8"/>
  <c r="M42" i="8"/>
  <c r="L35" i="8"/>
  <c r="L36" i="8"/>
  <c r="L42" i="8"/>
  <c r="I34" i="8"/>
  <c r="I35" i="8"/>
  <c r="I36" i="8"/>
  <c r="I42" i="8"/>
  <c r="H41" i="8"/>
  <c r="G41" i="8"/>
  <c r="F41" i="8"/>
  <c r="E41" i="8"/>
  <c r="D41" i="8"/>
  <c r="C41" i="8"/>
  <c r="H37" i="8"/>
  <c r="G37" i="8"/>
  <c r="F37" i="8"/>
  <c r="E37" i="8"/>
  <c r="D37" i="8"/>
  <c r="C37" i="8"/>
  <c r="H29" i="8"/>
  <c r="G29" i="8"/>
  <c r="F29" i="8"/>
  <c r="E29" i="8"/>
  <c r="D29" i="8"/>
  <c r="C29" i="8"/>
  <c r="G3" i="8"/>
  <c r="H57" i="7"/>
  <c r="G57" i="7"/>
  <c r="F57" i="7"/>
  <c r="E57" i="7"/>
  <c r="D57" i="7"/>
  <c r="C57" i="7"/>
  <c r="H46" i="7"/>
  <c r="H47" i="7"/>
  <c r="H48" i="7"/>
  <c r="H55" i="7"/>
  <c r="G46" i="7"/>
  <c r="G47" i="7"/>
  <c r="G48" i="7"/>
  <c r="G55" i="7"/>
  <c r="F46" i="7"/>
  <c r="F47" i="7"/>
  <c r="F48" i="7"/>
  <c r="F55" i="7"/>
  <c r="E46" i="7"/>
  <c r="E47" i="7"/>
  <c r="E48" i="7"/>
  <c r="E55" i="7"/>
  <c r="D46" i="7"/>
  <c r="D47" i="7"/>
  <c r="D48" i="7"/>
  <c r="D55" i="7"/>
  <c r="C46" i="7"/>
  <c r="C47" i="7"/>
  <c r="C48" i="7"/>
  <c r="C55" i="7"/>
  <c r="C18" i="7"/>
  <c r="C19" i="7"/>
  <c r="C21" i="7"/>
  <c r="C22" i="7"/>
  <c r="C24" i="7"/>
  <c r="C25" i="7"/>
  <c r="C53" i="7"/>
  <c r="D18" i="7"/>
  <c r="D19" i="7"/>
  <c r="D21" i="7"/>
  <c r="D22" i="7"/>
  <c r="D24" i="7"/>
  <c r="D25" i="7"/>
  <c r="D53" i="7"/>
  <c r="E18" i="7"/>
  <c r="E19" i="7"/>
  <c r="E21" i="7"/>
  <c r="E22" i="7"/>
  <c r="E24" i="7"/>
  <c r="E25" i="7"/>
  <c r="E53" i="7"/>
  <c r="F18" i="7"/>
  <c r="F19" i="7"/>
  <c r="F21" i="7"/>
  <c r="F22" i="7"/>
  <c r="F24" i="7"/>
  <c r="F25" i="7"/>
  <c r="F53" i="7"/>
  <c r="G18" i="7"/>
  <c r="G19" i="7"/>
  <c r="G21" i="7"/>
  <c r="G22" i="7"/>
  <c r="G24" i="7"/>
  <c r="G25" i="7"/>
  <c r="G53" i="7"/>
  <c r="H18" i="7"/>
  <c r="H19" i="7"/>
  <c r="H21" i="7"/>
  <c r="H22" i="7"/>
  <c r="H24" i="7"/>
  <c r="H25" i="7"/>
  <c r="H53" i="7"/>
  <c r="M53" i="7"/>
  <c r="H49" i="7"/>
  <c r="H52" i="7"/>
  <c r="G49" i="7"/>
  <c r="G52" i="7"/>
  <c r="F49" i="7"/>
  <c r="F52" i="7"/>
  <c r="E49" i="7"/>
  <c r="E52" i="7"/>
  <c r="D49" i="7"/>
  <c r="D52" i="7"/>
  <c r="C49" i="7"/>
  <c r="C52" i="7"/>
  <c r="L34" i="7"/>
  <c r="M34" i="7"/>
  <c r="M35" i="7"/>
  <c r="M36" i="7"/>
  <c r="M42" i="7"/>
  <c r="L35" i="7"/>
  <c r="L36" i="7"/>
  <c r="L42" i="7"/>
  <c r="I34" i="7"/>
  <c r="I35" i="7"/>
  <c r="I36" i="7"/>
  <c r="I42" i="7"/>
  <c r="H41" i="7"/>
  <c r="G41" i="7"/>
  <c r="F41" i="7"/>
  <c r="E41" i="7"/>
  <c r="D41" i="7"/>
  <c r="C41" i="7"/>
  <c r="H37" i="7"/>
  <c r="G37" i="7"/>
  <c r="F37" i="7"/>
  <c r="E37" i="7"/>
  <c r="D37" i="7"/>
  <c r="C37" i="7"/>
  <c r="H29" i="7"/>
  <c r="G29" i="7"/>
  <c r="F29" i="7"/>
  <c r="E29" i="7"/>
  <c r="D29" i="7"/>
  <c r="C29" i="7"/>
  <c r="G3" i="7"/>
  <c r="H57" i="6"/>
  <c r="G57" i="6"/>
  <c r="F57" i="6"/>
  <c r="E57" i="6"/>
  <c r="D57" i="6"/>
  <c r="C57" i="6"/>
  <c r="H46" i="6"/>
  <c r="H47" i="6"/>
  <c r="H48" i="6"/>
  <c r="H55" i="6"/>
  <c r="G46" i="6"/>
  <c r="G47" i="6"/>
  <c r="G48" i="6"/>
  <c r="G55" i="6"/>
  <c r="F46" i="6"/>
  <c r="F47" i="6"/>
  <c r="F48" i="6"/>
  <c r="F55" i="6"/>
  <c r="E46" i="6"/>
  <c r="E47" i="6"/>
  <c r="E48" i="6"/>
  <c r="E55" i="6"/>
  <c r="D46" i="6"/>
  <c r="D47" i="6"/>
  <c r="D48" i="6"/>
  <c r="D55" i="6"/>
  <c r="C46" i="6"/>
  <c r="C47" i="6"/>
  <c r="C48" i="6"/>
  <c r="C55" i="6"/>
  <c r="C18" i="6"/>
  <c r="C19" i="6"/>
  <c r="C21" i="6"/>
  <c r="C22" i="6"/>
  <c r="C24" i="6"/>
  <c r="C25" i="6"/>
  <c r="C53" i="6"/>
  <c r="D18" i="6"/>
  <c r="D19" i="6"/>
  <c r="D21" i="6"/>
  <c r="D22" i="6"/>
  <c r="D24" i="6"/>
  <c r="D25" i="6"/>
  <c r="D53" i="6"/>
  <c r="E18" i="6"/>
  <c r="E19" i="6"/>
  <c r="E21" i="6"/>
  <c r="E22" i="6"/>
  <c r="E24" i="6"/>
  <c r="E25" i="6"/>
  <c r="E53" i="6"/>
  <c r="F18" i="6"/>
  <c r="F19" i="6"/>
  <c r="F21" i="6"/>
  <c r="F22" i="6"/>
  <c r="F24" i="6"/>
  <c r="F25" i="6"/>
  <c r="F53" i="6"/>
  <c r="G18" i="6"/>
  <c r="G19" i="6"/>
  <c r="G21" i="6"/>
  <c r="G22" i="6"/>
  <c r="G24" i="6"/>
  <c r="G25" i="6"/>
  <c r="G53" i="6"/>
  <c r="H18" i="6"/>
  <c r="H19" i="6"/>
  <c r="H21" i="6"/>
  <c r="H22" i="6"/>
  <c r="H24" i="6"/>
  <c r="H25" i="6"/>
  <c r="H53" i="6"/>
  <c r="M53" i="6"/>
  <c r="H49" i="6"/>
  <c r="H52" i="6"/>
  <c r="G49" i="6"/>
  <c r="G52" i="6"/>
  <c r="F49" i="6"/>
  <c r="F52" i="6"/>
  <c r="E49" i="6"/>
  <c r="E52" i="6"/>
  <c r="D49" i="6"/>
  <c r="D52" i="6"/>
  <c r="C49" i="6"/>
  <c r="C52" i="6"/>
  <c r="L34" i="6"/>
  <c r="M34" i="6"/>
  <c r="M35" i="6"/>
  <c r="M36" i="6"/>
  <c r="M42" i="6"/>
  <c r="L35" i="6"/>
  <c r="L36" i="6"/>
  <c r="L42" i="6"/>
  <c r="I34" i="6"/>
  <c r="I35" i="6"/>
  <c r="I36" i="6"/>
  <c r="I42" i="6"/>
  <c r="H41" i="6"/>
  <c r="G41" i="6"/>
  <c r="F41" i="6"/>
  <c r="E41" i="6"/>
  <c r="D41" i="6"/>
  <c r="C41" i="6"/>
  <c r="H37" i="6"/>
  <c r="G37" i="6"/>
  <c r="F37" i="6"/>
  <c r="E37" i="6"/>
  <c r="D37" i="6"/>
  <c r="C37" i="6"/>
  <c r="H29" i="6"/>
  <c r="G29" i="6"/>
  <c r="F29" i="6"/>
  <c r="E29" i="6"/>
  <c r="D29" i="6"/>
  <c r="C29" i="6"/>
  <c r="G3" i="6"/>
  <c r="H57" i="5"/>
  <c r="G57" i="5"/>
  <c r="F57" i="5"/>
  <c r="E57" i="5"/>
  <c r="D57" i="5"/>
  <c r="C57" i="5"/>
  <c r="H46" i="5"/>
  <c r="H47" i="5"/>
  <c r="H48" i="5"/>
  <c r="H55" i="5"/>
  <c r="G46" i="5"/>
  <c r="G47" i="5"/>
  <c r="G48" i="5"/>
  <c r="G55" i="5"/>
  <c r="F46" i="5"/>
  <c r="F47" i="5"/>
  <c r="F48" i="5"/>
  <c r="F55" i="5"/>
  <c r="E46" i="5"/>
  <c r="E47" i="5"/>
  <c r="E48" i="5"/>
  <c r="E55" i="5"/>
  <c r="D46" i="5"/>
  <c r="D47" i="5"/>
  <c r="D48" i="5"/>
  <c r="D55" i="5"/>
  <c r="C46" i="5"/>
  <c r="C47" i="5"/>
  <c r="C48" i="5"/>
  <c r="C55" i="5"/>
  <c r="C18" i="5"/>
  <c r="C19" i="5"/>
  <c r="C21" i="5"/>
  <c r="C22" i="5"/>
  <c r="C24" i="5"/>
  <c r="C25" i="5"/>
  <c r="C53" i="5"/>
  <c r="D18" i="5"/>
  <c r="D19" i="5"/>
  <c r="D21" i="5"/>
  <c r="D22" i="5"/>
  <c r="D24" i="5"/>
  <c r="D25" i="5"/>
  <c r="D53" i="5"/>
  <c r="E18" i="5"/>
  <c r="E19" i="5"/>
  <c r="E21" i="5"/>
  <c r="E22" i="5"/>
  <c r="E24" i="5"/>
  <c r="E25" i="5"/>
  <c r="E53" i="5"/>
  <c r="F18" i="5"/>
  <c r="F19" i="5"/>
  <c r="F21" i="5"/>
  <c r="F22" i="5"/>
  <c r="F24" i="5"/>
  <c r="F25" i="5"/>
  <c r="F53" i="5"/>
  <c r="G18" i="5"/>
  <c r="G19" i="5"/>
  <c r="G21" i="5"/>
  <c r="G22" i="5"/>
  <c r="G24" i="5"/>
  <c r="G25" i="5"/>
  <c r="G53" i="5"/>
  <c r="H18" i="5"/>
  <c r="H19" i="5"/>
  <c r="H21" i="5"/>
  <c r="H22" i="5"/>
  <c r="H24" i="5"/>
  <c r="H25" i="5"/>
  <c r="H53" i="5"/>
  <c r="M53" i="5"/>
  <c r="H49" i="5"/>
  <c r="H52" i="5"/>
  <c r="G49" i="5"/>
  <c r="G52" i="5"/>
  <c r="F49" i="5"/>
  <c r="F52" i="5"/>
  <c r="E49" i="5"/>
  <c r="E52" i="5"/>
  <c r="D49" i="5"/>
  <c r="D52" i="5"/>
  <c r="C49" i="5"/>
  <c r="C52" i="5"/>
  <c r="L34" i="5"/>
  <c r="M34" i="5"/>
  <c r="M35" i="5"/>
  <c r="M36" i="5"/>
  <c r="M42" i="5"/>
  <c r="L35" i="5"/>
  <c r="L36" i="5"/>
  <c r="L42" i="5"/>
  <c r="I34" i="5"/>
  <c r="I35" i="5"/>
  <c r="I36" i="5"/>
  <c r="I42" i="5"/>
  <c r="H41" i="5"/>
  <c r="G41" i="5"/>
  <c r="F41" i="5"/>
  <c r="E41" i="5"/>
  <c r="D41" i="5"/>
  <c r="C41" i="5"/>
  <c r="H37" i="5"/>
  <c r="G37" i="5"/>
  <c r="F37" i="5"/>
  <c r="E37" i="5"/>
  <c r="D37" i="5"/>
  <c r="C37" i="5"/>
  <c r="H29" i="5"/>
  <c r="G29" i="5"/>
  <c r="F29" i="5"/>
  <c r="E29" i="5"/>
  <c r="D29" i="5"/>
  <c r="C29" i="5"/>
  <c r="G3" i="5"/>
  <c r="H57" i="4"/>
  <c r="G57" i="4"/>
  <c r="F57" i="4"/>
  <c r="E57" i="4"/>
  <c r="D57" i="4"/>
  <c r="C57" i="4"/>
  <c r="H46" i="4"/>
  <c r="H47" i="4"/>
  <c r="H48" i="4"/>
  <c r="H55" i="4"/>
  <c r="G46" i="4"/>
  <c r="G47" i="4"/>
  <c r="G48" i="4"/>
  <c r="G55" i="4"/>
  <c r="F46" i="4"/>
  <c r="F47" i="4"/>
  <c r="F48" i="4"/>
  <c r="F55" i="4"/>
  <c r="E46" i="4"/>
  <c r="E47" i="4"/>
  <c r="E48" i="4"/>
  <c r="E55" i="4"/>
  <c r="D46" i="4"/>
  <c r="D47" i="4"/>
  <c r="D48" i="4"/>
  <c r="D55" i="4"/>
  <c r="C46" i="4"/>
  <c r="C47" i="4"/>
  <c r="C48" i="4"/>
  <c r="C55" i="4"/>
  <c r="C18" i="4"/>
  <c r="C19" i="4"/>
  <c r="C21" i="4"/>
  <c r="C22" i="4"/>
  <c r="C24" i="4"/>
  <c r="C25" i="4"/>
  <c r="C53" i="4"/>
  <c r="D18" i="4"/>
  <c r="D19" i="4"/>
  <c r="D21" i="4"/>
  <c r="D22" i="4"/>
  <c r="D24" i="4"/>
  <c r="D25" i="4"/>
  <c r="D53" i="4"/>
  <c r="E18" i="4"/>
  <c r="E19" i="4"/>
  <c r="E21" i="4"/>
  <c r="E22" i="4"/>
  <c r="E24" i="4"/>
  <c r="E25" i="4"/>
  <c r="E53" i="4"/>
  <c r="F18" i="4"/>
  <c r="F19" i="4"/>
  <c r="F21" i="4"/>
  <c r="F22" i="4"/>
  <c r="F24" i="4"/>
  <c r="F25" i="4"/>
  <c r="F53" i="4"/>
  <c r="G18" i="4"/>
  <c r="G19" i="4"/>
  <c r="G21" i="4"/>
  <c r="G22" i="4"/>
  <c r="G24" i="4"/>
  <c r="G25" i="4"/>
  <c r="G53" i="4"/>
  <c r="H18" i="4"/>
  <c r="H19" i="4"/>
  <c r="H21" i="4"/>
  <c r="H22" i="4"/>
  <c r="H24" i="4"/>
  <c r="H25" i="4"/>
  <c r="H53" i="4"/>
  <c r="M53" i="4"/>
  <c r="H49" i="4"/>
  <c r="H52" i="4"/>
  <c r="G49" i="4"/>
  <c r="G52" i="4"/>
  <c r="F49" i="4"/>
  <c r="F52" i="4"/>
  <c r="E49" i="4"/>
  <c r="E52" i="4"/>
  <c r="D49" i="4"/>
  <c r="D52" i="4"/>
  <c r="C49" i="4"/>
  <c r="C52" i="4"/>
  <c r="L34" i="4"/>
  <c r="M34" i="4"/>
  <c r="M35" i="4"/>
  <c r="M36" i="4"/>
  <c r="M42" i="4"/>
  <c r="L35" i="4"/>
  <c r="L36" i="4"/>
  <c r="L42" i="4"/>
  <c r="I34" i="4"/>
  <c r="I35" i="4"/>
  <c r="I36" i="4"/>
  <c r="I42" i="4"/>
  <c r="H41" i="4"/>
  <c r="G41" i="4"/>
  <c r="F41" i="4"/>
  <c r="E41" i="4"/>
  <c r="D41" i="4"/>
  <c r="C41" i="4"/>
  <c r="H37" i="4"/>
  <c r="G37" i="4"/>
  <c r="F37" i="4"/>
  <c r="E37" i="4"/>
  <c r="D37" i="4"/>
  <c r="C37" i="4"/>
  <c r="H29" i="4"/>
  <c r="G29" i="4"/>
  <c r="F29" i="4"/>
  <c r="E29" i="4"/>
  <c r="D29" i="4"/>
  <c r="C29" i="4"/>
  <c r="G3" i="4"/>
  <c r="D57" i="1"/>
  <c r="E57" i="1"/>
  <c r="F57" i="1"/>
  <c r="G57" i="1"/>
  <c r="H57" i="1"/>
  <c r="C57" i="1"/>
  <c r="D46" i="1"/>
  <c r="D47" i="1"/>
  <c r="D48" i="1"/>
  <c r="D55" i="1"/>
  <c r="E46" i="1"/>
  <c r="E47" i="1"/>
  <c r="E48" i="1"/>
  <c r="E55" i="1"/>
  <c r="F46" i="1"/>
  <c r="F47" i="1"/>
  <c r="F48" i="1"/>
  <c r="F55" i="1"/>
  <c r="G46" i="1"/>
  <c r="G47" i="1"/>
  <c r="G48" i="1"/>
  <c r="G55" i="1"/>
  <c r="H46" i="1"/>
  <c r="H47" i="1"/>
  <c r="H48" i="1"/>
  <c r="H55" i="1"/>
  <c r="C46" i="1"/>
  <c r="C47" i="1"/>
  <c r="C48" i="1"/>
  <c r="C55" i="1"/>
  <c r="D29" i="1"/>
  <c r="E29" i="1"/>
  <c r="F29" i="1"/>
  <c r="G29" i="1"/>
  <c r="H29" i="1"/>
  <c r="C29" i="1"/>
  <c r="L34" i="1"/>
  <c r="M34" i="1"/>
  <c r="L36" i="1"/>
  <c r="M36" i="1"/>
  <c r="L35" i="1"/>
  <c r="M35" i="1"/>
  <c r="M42" i="1"/>
  <c r="C18" i="1"/>
  <c r="C19" i="1"/>
  <c r="C21" i="1"/>
  <c r="C22" i="1"/>
  <c r="C24" i="1"/>
  <c r="C25" i="1"/>
  <c r="C53" i="1"/>
  <c r="D18" i="1"/>
  <c r="D19" i="1"/>
  <c r="D21" i="1"/>
  <c r="D22" i="1"/>
  <c r="D24" i="1"/>
  <c r="D25" i="1"/>
  <c r="D53" i="1"/>
  <c r="E18" i="1"/>
  <c r="E19" i="1"/>
  <c r="E21" i="1"/>
  <c r="E22" i="1"/>
  <c r="E24" i="1"/>
  <c r="E25" i="1"/>
  <c r="E53" i="1"/>
  <c r="F18" i="1"/>
  <c r="F19" i="1"/>
  <c r="F21" i="1"/>
  <c r="F22" i="1"/>
  <c r="F24" i="1"/>
  <c r="F25" i="1"/>
  <c r="F53" i="1"/>
  <c r="G18" i="1"/>
  <c r="G19" i="1"/>
  <c r="G21" i="1"/>
  <c r="G22" i="1"/>
  <c r="G24" i="1"/>
  <c r="G25" i="1"/>
  <c r="G53" i="1"/>
  <c r="H18" i="1"/>
  <c r="H19" i="1"/>
  <c r="H21" i="1"/>
  <c r="H22" i="1"/>
  <c r="H24" i="1"/>
  <c r="H25" i="1"/>
  <c r="H53" i="1"/>
  <c r="M53" i="1"/>
  <c r="G3" i="1"/>
  <c r="D49" i="1"/>
  <c r="D52" i="1"/>
  <c r="E49" i="1"/>
  <c r="E52" i="1"/>
  <c r="F49" i="1"/>
  <c r="F52" i="1"/>
  <c r="G49" i="1"/>
  <c r="G52" i="1"/>
  <c r="H49" i="1"/>
  <c r="H52" i="1"/>
  <c r="C49" i="1"/>
  <c r="C52" i="1"/>
  <c r="L42" i="1"/>
  <c r="D41" i="1"/>
  <c r="E41" i="1"/>
  <c r="F41" i="1"/>
  <c r="G41" i="1"/>
  <c r="H41" i="1"/>
  <c r="C41" i="1"/>
  <c r="D37" i="1"/>
  <c r="E37" i="1"/>
  <c r="F37" i="1"/>
  <c r="G37" i="1"/>
  <c r="H37" i="1"/>
  <c r="C37" i="1"/>
  <c r="I34" i="1"/>
  <c r="I35" i="1"/>
  <c r="I36" i="1"/>
  <c r="I42" i="1"/>
</calcChain>
</file>

<file path=xl/sharedStrings.xml><?xml version="1.0" encoding="utf-8"?>
<sst xmlns="http://schemas.openxmlformats.org/spreadsheetml/2006/main" count="873" uniqueCount="63">
  <si>
    <t>REFINERY OPTIONS</t>
  </si>
  <si>
    <t>FROM DISTRICT/TO REFINERY</t>
  </si>
  <si>
    <t>Beaumont Refinery</t>
  </si>
  <si>
    <t>Baytown Refinery</t>
  </si>
  <si>
    <t>El Paso Refinery</t>
  </si>
  <si>
    <t>Port Arthur Motiva Refinery</t>
  </si>
  <si>
    <t>Total Port Arthur Refinery</t>
  </si>
  <si>
    <t>Valero Houston Refinery</t>
  </si>
  <si>
    <t>District 1 San Antonio</t>
  </si>
  <si>
    <t>District 2 Jackson</t>
  </si>
  <si>
    <t>District 8 Midland</t>
  </si>
  <si>
    <t>25%- FIXED COST</t>
  </si>
  <si>
    <t>25%- VARIABLE COST</t>
  </si>
  <si>
    <t>50%- FIXED COST</t>
  </si>
  <si>
    <t>50%- VARIABLE COST</t>
  </si>
  <si>
    <t>75%- FIXED COST</t>
  </si>
  <si>
    <t>100%-FIXED COST</t>
  </si>
  <si>
    <t>75%- VARIABLE COST</t>
  </si>
  <si>
    <t>100%- VARIABLE COST</t>
  </si>
  <si>
    <t>SELECTION</t>
  </si>
  <si>
    <t>SCENARIO (1-4)</t>
  </si>
  <si>
    <t>SAN ANTONIO</t>
  </si>
  <si>
    <t>JACKSON</t>
  </si>
  <si>
    <t>MIDLAND</t>
  </si>
  <si>
    <t>DISTANCES</t>
  </si>
  <si>
    <t>FROM PRODUCTION FIELD TO REFINERY</t>
  </si>
  <si>
    <t>PIPELINE COSTS/MILE</t>
  </si>
  <si>
    <t>FIXED COST</t>
  </si>
  <si>
    <t>VARIABLE COST</t>
  </si>
  <si>
    <t>&lt;=</t>
  </si>
  <si>
    <t>FLOWS</t>
  </si>
  <si>
    <t>FLOW IN</t>
  </si>
  <si>
    <t>FLOW OUT</t>
  </si>
  <si>
    <t>TRANSPORTATION COST</t>
  </si>
  <si>
    <t>TOTAL FLOW OUT</t>
  </si>
  <si>
    <t>TOTAL COST</t>
  </si>
  <si>
    <t>CAPACITY AND COST</t>
  </si>
  <si>
    <t>FLOW</t>
  </si>
  <si>
    <t>COST</t>
  </si>
  <si>
    <t>DEMAND</t>
  </si>
  <si>
    <t>&gt;=</t>
  </si>
  <si>
    <t>TRANSPORTATION COST ACCORDING TO SCENARIO</t>
  </si>
  <si>
    <t>FLOWS ACCORDING TO SCENARIO</t>
  </si>
  <si>
    <t>SCENARIO</t>
  </si>
  <si>
    <t>SCENARIO DESCRIPTION</t>
  </si>
  <si>
    <t>LEVEL</t>
  </si>
  <si>
    <t>25% OF THE TOTAL OIL TRANSPORTED WILL MOVE THROUGH PIPELINE</t>
  </si>
  <si>
    <t>50% OF THE TOTAL OIL TRANSPORTED WILL MOVE THROUGH PIPELINE</t>
  </si>
  <si>
    <t>75% OF THE TOTAL OIL TRANSPORTED WILL MOVE THROUGH PIPELINE</t>
  </si>
  <si>
    <t>100% OF THE TOTAL OIL TRANSPORTED WILL MOVE THROUGH PIPELINE</t>
  </si>
  <si>
    <t>i</t>
  </si>
  <si>
    <t>OIL REFINERY</t>
  </si>
  <si>
    <t>BEAUMONT REFINERY</t>
  </si>
  <si>
    <t>BAYTOWN REFINERY</t>
  </si>
  <si>
    <t>EL PASO REFINERY</t>
  </si>
  <si>
    <t>PORT ARTHUR REFINERY</t>
  </si>
  <si>
    <t>TOTAL PORT ARTHUR REFINERY</t>
  </si>
  <si>
    <t>VALERO HOUSTON REFINERY</t>
  </si>
  <si>
    <t>j</t>
  </si>
  <si>
    <t>OIL PRODUCTION DISTRICT</t>
  </si>
  <si>
    <t>TRANSPORTATION SHARE</t>
  </si>
  <si>
    <t>OIL PRODUCING DISTRICTS</t>
  </si>
  <si>
    <t>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</si>
</sst>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18CB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  <xf numFmtId="3" fontId="0" fillId="0" borderId="0" xfId="0" quotePrefix="1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M57"/>
  <sheetViews>
    <sheetView tabSelected="1" zoomScale="75" zoomScaleNormal="75" zoomScalePageLayoutView="75" workbookViewId="0">
      <selection activeCell="D5" sqref="D5"/>
    </sheetView>
  </sheetViews>
  <sheetFormatPr baseColWidth="10" defaultRowHeight="15" x14ac:dyDescent="0"/>
  <cols>
    <col min="1" max="1" width="13.83203125" style="4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1" t="s">
        <v>35</v>
      </c>
      <c r="G3" s="23">
        <f>SUM(M42,M53)</f>
        <v>1053284927.4749999</v>
      </c>
    </row>
    <row r="4" spans="1:8">
      <c r="A4" s="4" t="s">
        <v>21</v>
      </c>
      <c r="B4" s="2" t="s">
        <v>22</v>
      </c>
      <c r="C4" s="2" t="s">
        <v>23</v>
      </c>
    </row>
    <row r="5" spans="1:8">
      <c r="A5" s="17">
        <v>1</v>
      </c>
      <c r="B5" s="10">
        <v>2</v>
      </c>
      <c r="C5" s="10">
        <v>3</v>
      </c>
    </row>
    <row r="7" spans="1:8" ht="30">
      <c r="A7" s="18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1"/>
      <c r="C16" s="50" t="s">
        <v>0</v>
      </c>
      <c r="D16" s="50"/>
    </row>
    <row r="17" spans="1:8" ht="30">
      <c r="B17" s="4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IF(Sheet1!A5=2, Data!D9, IF(Sheet1!A5=3,Data!D12, IF(Sheet1!A5=4,Data!D15,0))))</f>
        <v>220000</v>
      </c>
      <c r="D18" s="13">
        <f>IF(A5=1,Data!E6, IF(Sheet1!A5=2, Data!E9, IF(Sheet1!A5=3,Data!E12, IF(Sheet1!A5=4,Data!E15,0))))</f>
        <v>250000</v>
      </c>
      <c r="E18" s="13">
        <f>IF(A5=1,Data!F6, IF(Sheet1!A5=2, Data!F9, IF(Sheet1!A5=3,Data!F12, IF(Sheet1!A5=4,Data!F15,0))))</f>
        <v>276000</v>
      </c>
      <c r="F18" s="13">
        <f>IF(A5=1,Data!G6, IF(Sheet1!A5=2, Data!G9, IF(Sheet1!A5=3,Data!G12, IF(Sheet1!A5=4,Data!G15,0))))</f>
        <v>300000</v>
      </c>
      <c r="G18" s="13">
        <f>IF(A5=1,Data!H6, IF(Sheet1!A5=2, Data!H9, IF(Sheet1!A5=3,Data!H12, IF(Sheet1!A5=4,Data!H15,0))))</f>
        <v>227000</v>
      </c>
      <c r="H18" s="13">
        <f>IF(A5=1,Data!I6, IF(Sheet1!A5=2, Data!I9, IF(Sheet1!A5=3,Data!I12, IF(Sheet1!A5=4,Data!I15,0))))</f>
        <v>310000</v>
      </c>
    </row>
    <row r="19" spans="1:8">
      <c r="A19" s="51"/>
      <c r="B19" s="2" t="s">
        <v>28</v>
      </c>
      <c r="C19" s="13">
        <f>IF(A5=1,Data!D7, IF(Sheet1!A5=2, Data!D10, IF(Sheet1!A5=3,Data!D13, IF(Sheet1!A5=4,Data!D16,0))))</f>
        <v>13</v>
      </c>
      <c r="D19" s="13">
        <f>IF(A5=1,Data!E7, IF(Sheet1!A5=2, Data!E10, IF(Sheet1!A5=3,Data!E13, IF(Sheet1!A5=4,Data!E16,0))))</f>
        <v>22</v>
      </c>
      <c r="E19" s="13">
        <f>IF(A5=1,Data!F7, IF(Sheet1!A5=2, Data!F10, IF(Sheet1!A5=3,Data!F13, IF(Sheet1!A5=4,Data!F16,0))))</f>
        <v>31</v>
      </c>
      <c r="F19" s="13">
        <f>IF(A5=1,Data!G7, IF(Sheet1!A5=2, Data!G10, IF(Sheet1!A5=3,Data!G13, IF(Sheet1!A5=4,Data!G16,0))))</f>
        <v>29</v>
      </c>
      <c r="G19" s="13">
        <f>IF(A5=1,Data!H7, IF(Sheet1!A5=2, Data!H10, IF(Sheet1!A5=3,Data!H13, IF(Sheet1!A5=4,Data!H16,0))))</f>
        <v>16</v>
      </c>
      <c r="H19" s="13">
        <f>IF(A5=1,Data!I7, IF(Sheet1!A5=2, Data!I10, IF(Sheet1!A5=3,Data!I13, IF(Sheet1!A5=4,Data!I16,0))))</f>
        <v>23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IF(Sheet1!B5=2, Data!D21, IF(Sheet1!B5=3,Data!D24, IF(Sheet1!B5=4,Data!D27,0))))</f>
        <v>182000</v>
      </c>
      <c r="D21" s="13">
        <f>IF(B5=1,Data!E18, IF(Sheet1!B5=2, Data!E21, IF(Sheet1!B5=3,Data!E24, IF(Sheet1!B5=4,Data!E27,0))))</f>
        <v>166000</v>
      </c>
      <c r="E21" s="13">
        <f>IF(B5=1,Data!F18, IF(Sheet1!B5=2, Data!F21, IF(Sheet1!B5=3,Data!F24, IF(Sheet1!B5=4,Data!F27,0))))</f>
        <v>190000</v>
      </c>
      <c r="F21" s="13">
        <f>IF(B5=1,Data!G18, IF(Sheet1!B5=2, Data!G21, IF(Sheet1!B5=3,Data!G24, IF(Sheet1!B5=4,Data!G27,0))))</f>
        <v>210000</v>
      </c>
      <c r="G21" s="13">
        <f>IF(B5=1,Data!H18, IF(Sheet1!B5=2, Data!H21, IF(Sheet1!B5=3,Data!H24, IF(Sheet1!B5=4,Data!H27,0))))</f>
        <v>200000</v>
      </c>
      <c r="H21" s="13">
        <f>IF(B5=1,Data!I18, IF(Sheet1!B5=2, Data!I21, IF(Sheet1!B5=3,Data!I24, IF(Sheet1!B5=4,Data!I27,0))))</f>
        <v>199000</v>
      </c>
    </row>
    <row r="22" spans="1:8">
      <c r="A22" s="51"/>
      <c r="B22" s="2" t="s">
        <v>28</v>
      </c>
      <c r="C22" s="13">
        <f>IF(B5=1,Data!D19, IF(Sheet1!B5=2, Data!D22, IF(Sheet1!B5=3,Data!D25, IF(Sheet1!B5=4,Data!D28,0))))</f>
        <v>22</v>
      </c>
      <c r="D22" s="13">
        <f>IF(B5=1,Data!E19, IF(Sheet1!B5=2, Data!E22, IF(Sheet1!B5=3,Data!E25, IF(Sheet1!B5=4,Data!E28,0))))</f>
        <v>22</v>
      </c>
      <c r="E22" s="13">
        <f>IF(B5=1,Data!F19, IF(Sheet1!B5=2, Data!F22, IF(Sheet1!B5=3,Data!F25, IF(Sheet1!B5=4,Data!F28,0))))</f>
        <v>15</v>
      </c>
      <c r="F22" s="13">
        <f>IF(B5=1,Data!G19, IF(Sheet1!B5=2, Data!G22, IF(Sheet1!B5=3,Data!G25, IF(Sheet1!B5=4,Data!G28,0))))</f>
        <v>19</v>
      </c>
      <c r="G22" s="13">
        <f>IF(B5=1,Data!H19, IF(Sheet1!B5=2, Data!H22, IF(Sheet1!B5=3,Data!H25, IF(Sheet1!B5=4,Data!H28,0))))</f>
        <v>24</v>
      </c>
      <c r="H22" s="13">
        <f>IF(B5=1,Data!I19, IF(Sheet1!B5=2, Data!I22, IF(Sheet1!B5=3,Data!I25, IF(Sheet1!B5=4,Data!I28,0))))</f>
        <v>13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IF(Sheet1!C5=2, Data!D33, IF(Sheet1!C5=3,Data!D36, IF(Sheet1!C5=4,Data!D39,0))))</f>
        <v>310000</v>
      </c>
      <c r="D24" s="13">
        <f>IF(C5=1,Data!E30, IF(Sheet1!C5=2, Data!E33, IF(Sheet1!C5=3,Data!E36, IF(Sheet1!C5=4,Data!E39,0))))</f>
        <v>261000</v>
      </c>
      <c r="E24" s="13">
        <f>IF(C5=1,Data!F30, IF(Sheet1!C5=2, Data!F33, IF(Sheet1!C5=3,Data!F36, IF(Sheet1!C5=4,Data!F39,0))))</f>
        <v>237000</v>
      </c>
      <c r="F24" s="13">
        <f>IF(C5=1,Data!G30, IF(Sheet1!C5=2, Data!G33, IF(Sheet1!C5=3,Data!G36, IF(Sheet1!C5=4,Data!G39,0))))</f>
        <v>270000</v>
      </c>
      <c r="G24" s="13">
        <f>IF(C5=1,Data!H30, IF(Sheet1!C5=2, Data!H33, IF(Sheet1!C5=3,Data!H36, IF(Sheet1!C5=4,Data!H39,0))))</f>
        <v>268000</v>
      </c>
      <c r="H24" s="13">
        <f>IF(C5=1,Data!I30, IF(Sheet1!C5=2, Data!I33, IF(Sheet1!C5=3,Data!I36, IF(Sheet1!C5=4,Data!I39,0))))</f>
        <v>234000</v>
      </c>
    </row>
    <row r="25" spans="1:8">
      <c r="A25" s="51"/>
      <c r="B25" s="2" t="s">
        <v>28</v>
      </c>
      <c r="C25" s="13">
        <f>IF(C5=1,Data!D31, IF(Sheet1!C5=2, Data!D34, IF(Sheet1!C5=3,Data!D37, IF(Sheet1!C5=4,Data!D40,0))))</f>
        <v>31</v>
      </c>
      <c r="D25" s="13">
        <f>IF(C5=1,Data!E31, IF(Sheet1!C5=2, Data!E34, IF(Sheet1!C5=3,Data!E37, IF(Sheet1!C5=4,Data!E40,0))))</f>
        <v>27</v>
      </c>
      <c r="E25" s="13">
        <f>IF(C5=1,Data!F31, IF(Sheet1!C5=2, Data!F34, IF(Sheet1!C5=3,Data!F37, IF(Sheet1!C5=4,Data!F40,0))))</f>
        <v>25</v>
      </c>
      <c r="F25" s="13">
        <f>IF(C5=1,Data!G31, IF(Sheet1!C5=2, Data!G34, IF(Sheet1!C5=3,Data!G37, IF(Sheet1!C5=4,Data!G40,0))))</f>
        <v>25</v>
      </c>
      <c r="G25" s="13">
        <f>IF(C5=1,Data!H31, IF(Sheet1!C5=2, Data!H34, IF(Sheet1!C5=3,Data!H37, IF(Sheet1!C5=4,Data!H40,0))))</f>
        <v>24</v>
      </c>
      <c r="H25" s="13">
        <f>IF(C5=1,Data!I31, IF(Sheet1!C5=2, Data!I34, IF(Sheet1!C5=3,Data!I37, IF(Sheet1!C5=4,Data!I40,0))))</f>
        <v>21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1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1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1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1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">
        <v>592687</v>
      </c>
      <c r="L34">
        <f>SUMPRODUCT(C34:H34,C9:H9,C12:H12)</f>
        <v>511831412.38</v>
      </c>
      <c r="M34">
        <f>IF(A5=1,L34*0.25, IF(A5=2,L34*0.5, IF(A5=3,L34*0.75, IF(A5=4,L34,0))))</f>
        <v>127957853.095</v>
      </c>
    </row>
    <row r="35" spans="1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">
        <v>411718</v>
      </c>
      <c r="L35">
        <f>SUMPRODUCT(C35:H35,C10:H10,C13:H13)</f>
        <v>193408647.68000001</v>
      </c>
      <c r="M35">
        <f>IF(B5=1,L35*0.25, IF(B5=2,L35*0.5, IF(B5=3,L35*0.75, IF(B5=4,L35,0))))</f>
        <v>96704323.840000004</v>
      </c>
    </row>
    <row r="36" spans="1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">
        <v>683726</v>
      </c>
      <c r="L36">
        <f>SUMPRODUCT(C36:H36,C11:H11,C8:H8)</f>
        <v>1076055136.72</v>
      </c>
      <c r="M36">
        <f>IF(C5=1,L36*0.25, IF(C5=2,L36*0.5, IF(C5=3,L36*0.75, IF(C5=4,L36,0))))</f>
        <v>807041352.53999996</v>
      </c>
    </row>
    <row r="37" spans="1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1:13">
      <c r="A38" s="25"/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  <c r="J38" s="25"/>
      <c r="K38" s="25"/>
    </row>
    <row r="39" spans="1:13">
      <c r="A39" s="25"/>
      <c r="B39" s="2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  <c r="J39" s="25"/>
      <c r="K39" s="25"/>
    </row>
    <row r="40" spans="1:13">
      <c r="A40" s="30"/>
      <c r="B40" s="29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  <c r="J40" s="30"/>
      <c r="K40" s="30"/>
    </row>
    <row r="41" spans="1:13">
      <c r="A41" s="30"/>
      <c r="B41" s="41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  <c r="J41" s="30"/>
      <c r="K41" s="30"/>
    </row>
    <row r="42" spans="1:13">
      <c r="H42" s="1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1031703529.4749999</v>
      </c>
    </row>
    <row r="43" spans="1:13">
      <c r="A43" s="36"/>
      <c r="H43" s="37"/>
      <c r="I43" s="38"/>
      <c r="J43" s="5"/>
      <c r="K43" s="5"/>
      <c r="L43" s="39"/>
    </row>
    <row r="44" spans="1:13">
      <c r="A44" s="36"/>
      <c r="C44" s="54" t="s">
        <v>42</v>
      </c>
      <c r="D44" s="54"/>
      <c r="H44" s="37"/>
      <c r="I44" s="38"/>
      <c r="J44" s="5"/>
      <c r="K44" s="5"/>
      <c r="L44" s="39"/>
    </row>
    <row r="45" spans="1:13" ht="30">
      <c r="A45" s="36"/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1:13">
      <c r="A46" s="36"/>
      <c r="B46" s="2" t="s">
        <v>21</v>
      </c>
      <c r="C46" s="31">
        <f>IF(A5=1,C34*0.25,IF(A5=2,C34*0.5, IF(A5=3,C34*0.75, IF(A5=4,C34,0))))</f>
        <v>68900</v>
      </c>
      <c r="D46" s="31">
        <f>IF(A5=1,D34*0.25,IF(A5=2,D34*0.5, IF(A5=3,D34*0.75, IF(A5=4,D34,0))))</f>
        <v>11570.5</v>
      </c>
      <c r="E46" s="31">
        <f>IF(A5=1,E34*0.25,IF(A5=2,E34*0.5, IF(A5=3,E34*0.75, IF(A5=4,E34,0))))</f>
        <v>0</v>
      </c>
      <c r="F46" s="31">
        <f>IF(A5=1,F34*0.25,IF(A5=2,F34*0.5, IF(A5=3,F34*0.75, IF(A5=4,F34,0))))</f>
        <v>49468.5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1:13">
      <c r="A47" s="36"/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205859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1:13">
      <c r="A48" s="36"/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75000</v>
      </c>
      <c r="F48" s="31">
        <f>IF(C5=1,F36*0.25,IF(C5=2,F36*0.5, IF(C5=3,F36*0.75, IF(C5=4,F36,0))))</f>
        <v>211594.5</v>
      </c>
      <c r="G48" s="31">
        <f>IF(C5=1,G36*0.25,IF(C5=2,G36*0.5, IF(C5=3,G36*0.75, IF(C5=4,G36,0))))</f>
        <v>139200</v>
      </c>
      <c r="H48" s="31">
        <f>IF(C5=1,H36*0.25,IF(C5=2,H36*0.5, IF(C5=3,H36*0.75, IF(C5=4,H36,0))))</f>
        <v>87000</v>
      </c>
      <c r="I48" s="38"/>
      <c r="J48" s="5"/>
      <c r="K48" s="5"/>
      <c r="L48" s="39"/>
    </row>
    <row r="49" spans="1:13">
      <c r="A49" s="36"/>
      <c r="B49" s="2" t="s">
        <v>31</v>
      </c>
      <c r="C49" s="2">
        <f>SUM(C46:C48)</f>
        <v>68900</v>
      </c>
      <c r="D49" s="2">
        <f t="shared" ref="D49:H49" si="4">SUM(D46:D48)</f>
        <v>217429.5</v>
      </c>
      <c r="E49" s="2">
        <f t="shared" si="4"/>
        <v>75000</v>
      </c>
      <c r="F49" s="2">
        <f t="shared" si="4"/>
        <v>261063</v>
      </c>
      <c r="G49" s="2">
        <f t="shared" si="4"/>
        <v>139200</v>
      </c>
      <c r="H49" s="2">
        <f t="shared" si="4"/>
        <v>87000</v>
      </c>
      <c r="I49" s="38"/>
      <c r="J49" s="5"/>
      <c r="K49" s="5"/>
      <c r="L49" s="39"/>
    </row>
    <row r="50" spans="1:13">
      <c r="A50" s="36"/>
      <c r="H50" s="37"/>
      <c r="I50" s="38"/>
      <c r="J50" s="5"/>
      <c r="K50" s="5"/>
      <c r="L50" s="39"/>
    </row>
    <row r="51" spans="1:13">
      <c r="C51" s="50" t="s">
        <v>36</v>
      </c>
      <c r="D51" s="50"/>
    </row>
    <row r="52" spans="1:13">
      <c r="B52" s="2" t="s">
        <v>37</v>
      </c>
      <c r="C52" s="2">
        <f>C49</f>
        <v>68900</v>
      </c>
      <c r="D52" s="2">
        <f t="shared" ref="D52:H52" si="5">D49</f>
        <v>217429.5</v>
      </c>
      <c r="E52" s="2">
        <f t="shared" si="5"/>
        <v>75000</v>
      </c>
      <c r="F52" s="2">
        <f t="shared" si="5"/>
        <v>261063</v>
      </c>
      <c r="G52" s="2">
        <f t="shared" si="5"/>
        <v>139200</v>
      </c>
      <c r="H52" s="2">
        <f t="shared" si="5"/>
        <v>87000</v>
      </c>
    </row>
    <row r="53" spans="1:13">
      <c r="B53" s="2" t="s">
        <v>38</v>
      </c>
      <c r="C53" s="2">
        <f t="shared" ref="C53:H53" si="6">(C18+C19*C46)*C20+(C21+C22*C47)*C23+(C24+C25*C48)*C26</f>
        <v>1115700</v>
      </c>
      <c r="D53" s="2">
        <f t="shared" si="6"/>
        <v>5199449</v>
      </c>
      <c r="E53" s="2">
        <f t="shared" si="6"/>
        <v>2302000</v>
      </c>
      <c r="F53" s="2">
        <f t="shared" si="6"/>
        <v>7294449</v>
      </c>
      <c r="G53" s="2">
        <f t="shared" si="6"/>
        <v>3608800</v>
      </c>
      <c r="H53" s="2">
        <f t="shared" si="6"/>
        <v>2061000</v>
      </c>
      <c r="L53" s="39"/>
      <c r="M53" s="34">
        <f>SUM(C53:H53)</f>
        <v>21581398</v>
      </c>
    </row>
    <row r="55" spans="1:13">
      <c r="C55" s="2">
        <f t="shared" ref="C55:H55" si="7">C46*C20+C47*C23+C48*C26</f>
        <v>68900</v>
      </c>
      <c r="D55" s="2">
        <f t="shared" si="7"/>
        <v>217429.5</v>
      </c>
      <c r="E55" s="2">
        <f t="shared" si="7"/>
        <v>75000</v>
      </c>
      <c r="F55" s="2">
        <f t="shared" si="7"/>
        <v>261063</v>
      </c>
      <c r="G55" s="2">
        <f t="shared" si="7"/>
        <v>139200</v>
      </c>
      <c r="H55" s="2">
        <f t="shared" si="7"/>
        <v>87000</v>
      </c>
    </row>
    <row r="56" spans="1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1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mergeCells count="10">
    <mergeCell ref="C51:D51"/>
    <mergeCell ref="A18:A20"/>
    <mergeCell ref="A21:A23"/>
    <mergeCell ref="A24:A26"/>
    <mergeCell ref="C2:D2"/>
    <mergeCell ref="A8:A10"/>
    <mergeCell ref="A11:A13"/>
    <mergeCell ref="C16:D16"/>
    <mergeCell ref="C32:D32"/>
    <mergeCell ref="C44:D44"/>
  </mergeCells>
  <phoneticPr fontId="6" type="noConversion"/>
  <pageMargins left="0.75" right="0.75" top="1" bottom="1" header="0.5" footer="0.5"/>
  <pageSetup orientation="portrait" horizontalDpi="4294967292" verticalDpi="4294967292"/>
  <ignoredErrors>
    <ignoredError sqref="M3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topLeftCell="A2" workbookViewId="0">
      <selection activeCell="D5" sqref="D5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131312690.595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1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IF('Sheet1 (6)'!A5=2, Data!D9, IF('Sheet1 (6)'!A5=3,Data!D12, IF('Sheet1 (6)'!A5=4,Data!D15,0))))</f>
        <v>220000</v>
      </c>
      <c r="D18" s="13">
        <f>IF(A5=1,Data!E6, IF('Sheet1 (6)'!A5=2, Data!E9, IF('Sheet1 (6)'!A5=3,Data!E12, IF('Sheet1 (6)'!A5=4,Data!E15,0))))</f>
        <v>250000</v>
      </c>
      <c r="E18" s="13">
        <f>IF(A5=1,Data!F6, IF('Sheet1 (6)'!A5=2, Data!F9, IF('Sheet1 (6)'!A5=3,Data!F12, IF('Sheet1 (6)'!A5=4,Data!F15,0))))</f>
        <v>276000</v>
      </c>
      <c r="F18" s="13">
        <f>IF(A5=1,Data!G6, IF('Sheet1 (6)'!A5=2, Data!G9, IF('Sheet1 (6)'!A5=3,Data!G12, IF('Sheet1 (6)'!A5=4,Data!G15,0))))</f>
        <v>300000</v>
      </c>
      <c r="G18" s="13">
        <f>IF(A5=1,Data!H6, IF('Sheet1 (6)'!A5=2, Data!H9, IF('Sheet1 (6)'!A5=3,Data!H12, IF('Sheet1 (6)'!A5=4,Data!H15,0))))</f>
        <v>227000</v>
      </c>
      <c r="H18" s="13">
        <f>IF(A5=1,Data!I6, IF('Sheet1 (6)'!A5=2, Data!I9, IF('Sheet1 (6)'!A5=3,Data!I12, IF('Sheet1 (6)'!A5=4,Data!I15,0))))</f>
        <v>310000</v>
      </c>
    </row>
    <row r="19" spans="1:8">
      <c r="A19" s="51"/>
      <c r="B19" s="2" t="s">
        <v>28</v>
      </c>
      <c r="C19" s="13">
        <f>IF(A5=1,Data!D7, IF('Sheet1 (6)'!A5=2, Data!D10, IF('Sheet1 (6)'!A5=3,Data!D13, IF('Sheet1 (6)'!A5=4,Data!D16,0))))</f>
        <v>13</v>
      </c>
      <c r="D19" s="13">
        <f>IF(A5=1,Data!E7, IF('Sheet1 (6)'!A5=2, Data!E10, IF('Sheet1 (6)'!A5=3,Data!E13, IF('Sheet1 (6)'!A5=4,Data!E16,0))))</f>
        <v>22</v>
      </c>
      <c r="E19" s="13">
        <f>IF(A5=1,Data!F7, IF('Sheet1 (6)'!A5=2, Data!F10, IF('Sheet1 (6)'!A5=3,Data!F13, IF('Sheet1 (6)'!A5=4,Data!F16,0))))</f>
        <v>31</v>
      </c>
      <c r="F19" s="13">
        <f>IF(A5=1,Data!G7, IF('Sheet1 (6)'!A5=2, Data!G10, IF('Sheet1 (6)'!A5=3,Data!G13, IF('Sheet1 (6)'!A5=4,Data!G16,0))))</f>
        <v>29</v>
      </c>
      <c r="G19" s="13">
        <f>IF(A5=1,Data!H7, IF('Sheet1 (6)'!A5=2, Data!H10, IF('Sheet1 (6)'!A5=3,Data!H13, IF('Sheet1 (6)'!A5=4,Data!H16,0))))</f>
        <v>16</v>
      </c>
      <c r="H19" s="13">
        <f>IF(A5=1,Data!I7, IF('Sheet1 (6)'!A5=2, Data!I10, IF('Sheet1 (6)'!A5=3,Data!I13, IF('Sheet1 (6)'!A5=4,Data!I16,0))))</f>
        <v>23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IF('Sheet1 (6)'!B5=2, Data!D21, IF('Sheet1 (6)'!B5=3,Data!D24, IF('Sheet1 (6)'!B5=4,Data!D27,0))))</f>
        <v>0</v>
      </c>
      <c r="D21" s="13">
        <f>IF(B5=1,Data!E18, IF('Sheet1 (6)'!B5=2, Data!E21, IF('Sheet1 (6)'!B5=3,Data!E24, IF('Sheet1 (6)'!B5=4,Data!E27,0))))</f>
        <v>0</v>
      </c>
      <c r="E21" s="13">
        <f>IF(B5=1,Data!F18, IF('Sheet1 (6)'!B5=2, Data!F21, IF('Sheet1 (6)'!B5=3,Data!F24, IF('Sheet1 (6)'!B5=4,Data!F27,0))))</f>
        <v>0</v>
      </c>
      <c r="F21" s="13">
        <f>IF(B5=1,Data!G18, IF('Sheet1 (6)'!B5=2, Data!G21, IF('Sheet1 (6)'!B5=3,Data!G24, IF('Sheet1 (6)'!B5=4,Data!G27,0))))</f>
        <v>0</v>
      </c>
      <c r="G21" s="13">
        <f>IF(B5=1,Data!H18, IF('Sheet1 (6)'!B5=2, Data!H21, IF('Sheet1 (6)'!B5=3,Data!H24, IF('Sheet1 (6)'!B5=4,Data!H27,0))))</f>
        <v>0</v>
      </c>
      <c r="H21" s="13">
        <f>IF(B5=1,Data!I18, IF('Sheet1 (6)'!B5=2, Data!I21, IF('Sheet1 (6)'!B5=3,Data!I24, IF('Sheet1 (6)'!B5=4,Data!I27,0))))</f>
        <v>0</v>
      </c>
    </row>
    <row r="22" spans="1:8">
      <c r="A22" s="51"/>
      <c r="B22" s="2" t="s">
        <v>28</v>
      </c>
      <c r="C22" s="13">
        <f>IF(B5=1,Data!D19, IF('Sheet1 (6)'!B5=2, Data!D22, IF('Sheet1 (6)'!B5=3,Data!D25, IF('Sheet1 (6)'!B5=4,Data!D28,0))))</f>
        <v>0</v>
      </c>
      <c r="D22" s="13">
        <f>IF(B5=1,Data!E19, IF('Sheet1 (6)'!B5=2, Data!E22, IF('Sheet1 (6)'!B5=3,Data!E25, IF('Sheet1 (6)'!B5=4,Data!E28,0))))</f>
        <v>0</v>
      </c>
      <c r="E22" s="13">
        <f>IF(B5=1,Data!F19, IF('Sheet1 (6)'!B5=2, Data!F22, IF('Sheet1 (6)'!B5=3,Data!F25, IF('Sheet1 (6)'!B5=4,Data!F28,0))))</f>
        <v>0</v>
      </c>
      <c r="F22" s="13">
        <f>IF(B5=1,Data!G19, IF('Sheet1 (6)'!B5=2, Data!G22, IF('Sheet1 (6)'!B5=3,Data!G25, IF('Sheet1 (6)'!B5=4,Data!G28,0))))</f>
        <v>0</v>
      </c>
      <c r="G22" s="13">
        <f>IF(B5=1,Data!H19, IF('Sheet1 (6)'!B5=2, Data!H22, IF('Sheet1 (6)'!B5=3,Data!H25, IF('Sheet1 (6)'!B5=4,Data!H28,0))))</f>
        <v>0</v>
      </c>
      <c r="H22" s="13">
        <f>IF(B5=1,Data!I19, IF('Sheet1 (6)'!B5=2, Data!I22, IF('Sheet1 (6)'!B5=3,Data!I25, IF('Sheet1 (6)'!B5=4,Data!I28,0))))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IF('Sheet1 (6)'!C5=2, Data!D33, IF('Sheet1 (6)'!C5=3,Data!D36, IF('Sheet1 (6)'!C5=4,Data!D39,0))))</f>
        <v>0</v>
      </c>
      <c r="D24" s="13">
        <f>IF(C5=1,Data!E30, IF('Sheet1 (6)'!C5=2, Data!E33, IF('Sheet1 (6)'!C5=3,Data!E36, IF('Sheet1 (6)'!C5=4,Data!E39,0))))</f>
        <v>0</v>
      </c>
      <c r="E24" s="13">
        <f>IF(C5=1,Data!F30, IF('Sheet1 (6)'!C5=2, Data!F33, IF('Sheet1 (6)'!C5=3,Data!F36, IF('Sheet1 (6)'!C5=4,Data!F39,0))))</f>
        <v>0</v>
      </c>
      <c r="F24" s="13">
        <f>IF(C5=1,Data!G30, IF('Sheet1 (6)'!C5=2, Data!G33, IF('Sheet1 (6)'!C5=3,Data!G36, IF('Sheet1 (6)'!C5=4,Data!G39,0))))</f>
        <v>0</v>
      </c>
      <c r="G24" s="13">
        <f>IF(C5=1,Data!H30, IF('Sheet1 (6)'!C5=2, Data!H33, IF('Sheet1 (6)'!C5=3,Data!H36, IF('Sheet1 (6)'!C5=4,Data!H39,0))))</f>
        <v>0</v>
      </c>
      <c r="H24" s="13">
        <f>IF(C5=1,Data!I30, IF('Sheet1 (6)'!C5=2, Data!I33, IF('Sheet1 (6)'!C5=3,Data!I36, IF('Sheet1 (6)'!C5=4,Data!I39,0))))</f>
        <v>0</v>
      </c>
    </row>
    <row r="25" spans="1:8">
      <c r="A25" s="51"/>
      <c r="B25" s="2" t="s">
        <v>28</v>
      </c>
      <c r="C25" s="13">
        <f>IF(C5=1,Data!D31, IF('Sheet1 (6)'!C5=2, Data!D34, IF('Sheet1 (6)'!C5=3,Data!D37, IF('Sheet1 (6)'!C5=4,Data!D40,0))))</f>
        <v>0</v>
      </c>
      <c r="D25" s="13">
        <f>IF(C5=1,Data!E31, IF('Sheet1 (6)'!C5=2, Data!E34, IF('Sheet1 (6)'!C5=3,Data!E37, IF('Sheet1 (6)'!C5=4,Data!E40,0))))</f>
        <v>0</v>
      </c>
      <c r="E25" s="13">
        <f>IF(C5=1,Data!F31, IF('Sheet1 (6)'!C5=2, Data!F34, IF('Sheet1 (6)'!C5=3,Data!F37, IF('Sheet1 (6)'!C5=4,Data!F40,0))))</f>
        <v>0</v>
      </c>
      <c r="F25" s="13">
        <f>IF(C5=1,Data!G31, IF('Sheet1 (6)'!C5=2, Data!G34, IF('Sheet1 (6)'!C5=3,Data!G37, IF('Sheet1 (6)'!C5=4,Data!G40,0))))</f>
        <v>0</v>
      </c>
      <c r="G25" s="13">
        <f>IF(C5=1,Data!H31, IF('Sheet1 (6)'!C5=2, Data!H34, IF('Sheet1 (6)'!C5=3,Data!H37, IF('Sheet1 (6)'!C5=4,Data!H40,0))))</f>
        <v>0</v>
      </c>
      <c r="H25" s="13">
        <f>IF(C5=1,Data!I31, IF('Sheet1 (6)'!C5=2, Data!I34, IF('Sheet1 (6)'!C5=3,Data!I37, IF('Sheet1 (6)'!C5=4,Data!I40,0))))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127957853.095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127957853.095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68900</v>
      </c>
      <c r="D46" s="31">
        <f>IF(A5=1,D34*0.25,IF(A5=2,D34*0.5, IF(A5=3,D34*0.75, IF(A5=4,D34,0))))</f>
        <v>11570.5</v>
      </c>
      <c r="E46" s="31">
        <f>IF(A5=1,E34*0.25,IF(A5=2,E34*0.5, IF(A5=3,E34*0.75, IF(A5=4,E34,0))))</f>
        <v>0</v>
      </c>
      <c r="F46" s="31">
        <f>IF(A5=1,F34*0.25,IF(A5=2,F34*0.5, IF(A5=3,F34*0.75, IF(A5=4,F34,0))))</f>
        <v>49468.5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68900</v>
      </c>
      <c r="D49" s="2">
        <f t="shared" ref="D49:H49" si="4">SUM(D46:D48)</f>
        <v>11570.5</v>
      </c>
      <c r="E49" s="2">
        <f t="shared" si="4"/>
        <v>0</v>
      </c>
      <c r="F49" s="2">
        <f t="shared" si="4"/>
        <v>49468.5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68900</v>
      </c>
      <c r="D52" s="2">
        <f t="shared" ref="D52:H52" si="5">D49</f>
        <v>11570.5</v>
      </c>
      <c r="E52" s="2">
        <f t="shared" si="5"/>
        <v>0</v>
      </c>
      <c r="F52" s="2">
        <f t="shared" si="5"/>
        <v>49468.5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1115700</v>
      </c>
      <c r="D53" s="2">
        <f t="shared" si="6"/>
        <v>504551</v>
      </c>
      <c r="E53" s="2">
        <f t="shared" si="6"/>
        <v>0</v>
      </c>
      <c r="F53" s="2">
        <f t="shared" si="6"/>
        <v>1734586.5</v>
      </c>
      <c r="G53" s="2">
        <f t="shared" si="6"/>
        <v>0</v>
      </c>
      <c r="H53" s="2">
        <f t="shared" si="6"/>
        <v>0</v>
      </c>
      <c r="L53" s="39"/>
      <c r="M53" s="34">
        <f>SUM(C53:H53)</f>
        <v>3354837.5</v>
      </c>
    </row>
    <row r="55" spans="2:13">
      <c r="C55" s="2">
        <f t="shared" ref="C55:H55" si="7">C46*C20+C47*C23+C48*C26</f>
        <v>68900</v>
      </c>
      <c r="D55" s="2">
        <f t="shared" si="7"/>
        <v>11570.5</v>
      </c>
      <c r="E55" s="2">
        <f t="shared" si="7"/>
        <v>0</v>
      </c>
      <c r="F55" s="2">
        <f t="shared" si="7"/>
        <v>49468.5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"/>
  <sheetViews>
    <sheetView workbookViewId="0">
      <selection activeCell="K39" sqref="K39"/>
    </sheetView>
  </sheetViews>
  <sheetFormatPr baseColWidth="10" defaultRowHeight="15" x14ac:dyDescent="0"/>
  <cols>
    <col min="2" max="2" width="21.6640625" customWidth="1"/>
    <col min="3" max="3" width="21.6640625" style="6" customWidth="1"/>
    <col min="4" max="4" width="10.83203125" style="2" customWidth="1"/>
    <col min="5" max="9" width="10.83203125" style="2"/>
  </cols>
  <sheetData>
    <row r="3" spans="2:9">
      <c r="E3" s="55" t="s">
        <v>0</v>
      </c>
      <c r="F3" s="55"/>
      <c r="G3" s="55"/>
    </row>
    <row r="5" spans="2:9" ht="45">
      <c r="B5" s="3" t="s">
        <v>1</v>
      </c>
      <c r="C5" s="7"/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</row>
    <row r="6" spans="2:9">
      <c r="B6" s="51" t="s">
        <v>8</v>
      </c>
      <c r="C6" s="8" t="s">
        <v>11</v>
      </c>
      <c r="D6" s="5">
        <v>220000</v>
      </c>
      <c r="E6" s="5">
        <v>250000</v>
      </c>
      <c r="F6" s="5">
        <v>276000</v>
      </c>
      <c r="G6" s="5">
        <v>300000</v>
      </c>
      <c r="H6" s="5">
        <v>227000</v>
      </c>
      <c r="I6" s="5">
        <v>310000</v>
      </c>
    </row>
    <row r="7" spans="2:9">
      <c r="B7" s="51"/>
      <c r="C7" s="8" t="s">
        <v>12</v>
      </c>
      <c r="D7" s="5">
        <v>13</v>
      </c>
      <c r="E7" s="5">
        <v>22</v>
      </c>
      <c r="F7" s="5">
        <v>31</v>
      </c>
      <c r="G7" s="5">
        <v>29</v>
      </c>
      <c r="H7" s="5">
        <v>16</v>
      </c>
      <c r="I7" s="5">
        <v>23</v>
      </c>
    </row>
    <row r="8" spans="2:9">
      <c r="B8" s="51"/>
      <c r="C8" s="8" t="s">
        <v>19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1</v>
      </c>
    </row>
    <row r="9" spans="2:9">
      <c r="B9" s="51"/>
      <c r="C9" s="8" t="s">
        <v>13</v>
      </c>
      <c r="D9" s="5">
        <v>276000</v>
      </c>
      <c r="E9" s="5">
        <v>256000</v>
      </c>
      <c r="F9" s="5">
        <v>281000</v>
      </c>
      <c r="G9" s="5">
        <v>310000</v>
      </c>
      <c r="H9" s="5">
        <v>234000</v>
      </c>
      <c r="I9" s="5">
        <v>319000</v>
      </c>
    </row>
    <row r="10" spans="2:9">
      <c r="B10" s="51"/>
      <c r="C10" s="8" t="s">
        <v>14</v>
      </c>
      <c r="D10" s="5">
        <v>15</v>
      </c>
      <c r="E10" s="5">
        <v>25</v>
      </c>
      <c r="F10" s="5">
        <v>33</v>
      </c>
      <c r="G10" s="5">
        <v>31</v>
      </c>
      <c r="H10" s="5">
        <v>17</v>
      </c>
      <c r="I10" s="5">
        <v>24</v>
      </c>
    </row>
    <row r="11" spans="2:9">
      <c r="B11" s="51"/>
      <c r="C11" s="8" t="s">
        <v>19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</row>
    <row r="12" spans="2:9">
      <c r="B12" s="51"/>
      <c r="C12" s="8" t="s">
        <v>15</v>
      </c>
      <c r="D12" s="5">
        <v>282000</v>
      </c>
      <c r="E12" s="5">
        <v>257000</v>
      </c>
      <c r="F12" s="5">
        <v>288000</v>
      </c>
      <c r="G12" s="5">
        <v>314000</v>
      </c>
      <c r="H12" s="5">
        <v>237000</v>
      </c>
      <c r="I12" s="5">
        <v>323000</v>
      </c>
    </row>
    <row r="13" spans="2:9">
      <c r="B13" s="51"/>
      <c r="C13" s="8" t="s">
        <v>17</v>
      </c>
      <c r="D13" s="5">
        <v>18</v>
      </c>
      <c r="E13" s="5">
        <v>27</v>
      </c>
      <c r="F13" s="5">
        <v>36</v>
      </c>
      <c r="G13" s="5">
        <v>33</v>
      </c>
      <c r="H13" s="5">
        <v>18</v>
      </c>
      <c r="I13" s="5">
        <v>26</v>
      </c>
    </row>
    <row r="14" spans="2:9">
      <c r="B14" s="51"/>
      <c r="C14" s="8" t="s">
        <v>19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</row>
    <row r="15" spans="2:9">
      <c r="B15" s="51"/>
      <c r="C15" s="8" t="s">
        <v>16</v>
      </c>
      <c r="D15" s="5">
        <v>290000</v>
      </c>
      <c r="E15" s="5">
        <v>260000</v>
      </c>
      <c r="F15" s="5">
        <v>286000</v>
      </c>
      <c r="G15" s="5">
        <v>315000</v>
      </c>
      <c r="H15" s="5">
        <v>239000</v>
      </c>
      <c r="I15" s="5">
        <v>421000</v>
      </c>
    </row>
    <row r="16" spans="2:9">
      <c r="B16" s="51"/>
      <c r="C16" s="8" t="s">
        <v>18</v>
      </c>
      <c r="D16" s="5">
        <v>20</v>
      </c>
      <c r="E16" s="5">
        <v>31</v>
      </c>
      <c r="F16" s="5">
        <v>38</v>
      </c>
      <c r="G16" s="5">
        <v>35</v>
      </c>
      <c r="H16" s="5">
        <v>19</v>
      </c>
      <c r="I16" s="5">
        <v>28</v>
      </c>
    </row>
    <row r="17" spans="2:9">
      <c r="B17" s="51"/>
      <c r="C17" s="8" t="s">
        <v>19</v>
      </c>
      <c r="D17" s="15">
        <v>0</v>
      </c>
      <c r="E17" s="15">
        <v>0</v>
      </c>
      <c r="F17" s="15">
        <v>1</v>
      </c>
      <c r="G17" s="15">
        <v>0</v>
      </c>
      <c r="H17" s="15">
        <v>1</v>
      </c>
      <c r="I17" s="15">
        <v>0</v>
      </c>
    </row>
    <row r="18" spans="2:9">
      <c r="B18" s="51" t="s">
        <v>9</v>
      </c>
      <c r="C18" s="8" t="s">
        <v>11</v>
      </c>
      <c r="D18" s="5">
        <v>175000</v>
      </c>
      <c r="E18" s="5">
        <v>150000</v>
      </c>
      <c r="F18" s="5">
        <v>177000</v>
      </c>
      <c r="G18" s="5">
        <v>193000</v>
      </c>
      <c r="H18" s="5">
        <v>180000</v>
      </c>
      <c r="I18" s="5">
        <v>181000</v>
      </c>
    </row>
    <row r="19" spans="2:9">
      <c r="B19" s="51"/>
      <c r="C19" s="8" t="s">
        <v>12</v>
      </c>
      <c r="D19" s="5">
        <v>18</v>
      </c>
      <c r="E19" s="5">
        <v>21</v>
      </c>
      <c r="F19" s="5">
        <v>12</v>
      </c>
      <c r="G19" s="5">
        <v>16</v>
      </c>
      <c r="H19" s="5">
        <v>22</v>
      </c>
      <c r="I19" s="5">
        <v>14</v>
      </c>
    </row>
    <row r="20" spans="2:9">
      <c r="B20" s="51"/>
      <c r="C20" s="8" t="s">
        <v>19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</row>
    <row r="21" spans="2:9">
      <c r="B21" s="51"/>
      <c r="C21" s="8" t="s">
        <v>13</v>
      </c>
      <c r="D21" s="5">
        <v>182000</v>
      </c>
      <c r="E21" s="5">
        <v>166000</v>
      </c>
      <c r="F21" s="5">
        <v>190000</v>
      </c>
      <c r="G21" s="5">
        <v>210000</v>
      </c>
      <c r="H21" s="5">
        <v>200000</v>
      </c>
      <c r="I21" s="5">
        <v>199000</v>
      </c>
    </row>
    <row r="22" spans="2:9">
      <c r="B22" s="51"/>
      <c r="C22" s="8" t="s">
        <v>14</v>
      </c>
      <c r="D22" s="5">
        <v>22</v>
      </c>
      <c r="E22" s="5">
        <v>22</v>
      </c>
      <c r="F22" s="5">
        <v>15</v>
      </c>
      <c r="G22" s="5">
        <v>19</v>
      </c>
      <c r="H22" s="5">
        <v>24</v>
      </c>
      <c r="I22" s="5">
        <v>13</v>
      </c>
    </row>
    <row r="23" spans="2:9">
      <c r="B23" s="51"/>
      <c r="C23" s="8" t="s">
        <v>19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  <c r="I23" s="15">
        <v>0</v>
      </c>
    </row>
    <row r="24" spans="2:9">
      <c r="B24" s="51"/>
      <c r="C24" s="8" t="s">
        <v>15</v>
      </c>
      <c r="D24" s="5">
        <v>190000</v>
      </c>
      <c r="E24" s="5">
        <v>178000</v>
      </c>
      <c r="F24" s="5">
        <v>210000</v>
      </c>
      <c r="G24" s="5">
        <v>220000</v>
      </c>
      <c r="H24" s="5">
        <v>204000</v>
      </c>
      <c r="I24" s="5">
        <v>210000</v>
      </c>
    </row>
    <row r="25" spans="2:9">
      <c r="B25" s="51"/>
      <c r="C25" s="8" t="s">
        <v>17</v>
      </c>
      <c r="D25" s="5">
        <v>24</v>
      </c>
      <c r="E25" s="5">
        <v>25</v>
      </c>
      <c r="F25" s="5">
        <v>18</v>
      </c>
      <c r="G25" s="5">
        <v>23</v>
      </c>
      <c r="H25" s="5">
        <v>27</v>
      </c>
      <c r="I25" s="5">
        <v>16</v>
      </c>
    </row>
    <row r="26" spans="2:9">
      <c r="B26" s="51"/>
      <c r="C26" s="8" t="s">
        <v>19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0</v>
      </c>
    </row>
    <row r="27" spans="2:9">
      <c r="B27" s="51"/>
      <c r="C27" s="8" t="s">
        <v>18</v>
      </c>
      <c r="D27" s="5">
        <v>198000</v>
      </c>
      <c r="E27" s="5">
        <v>176000</v>
      </c>
      <c r="F27" s="5">
        <v>197000</v>
      </c>
      <c r="G27" s="5">
        <v>227000</v>
      </c>
      <c r="H27" s="5">
        <v>210000</v>
      </c>
      <c r="I27" s="5">
        <v>213000</v>
      </c>
    </row>
    <row r="28" spans="2:9">
      <c r="B28" s="51"/>
      <c r="C28" s="8" t="s">
        <v>16</v>
      </c>
      <c r="D28" s="5">
        <v>27</v>
      </c>
      <c r="E28" s="5">
        <v>25</v>
      </c>
      <c r="F28" s="5">
        <v>19</v>
      </c>
      <c r="G28" s="5">
        <v>28</v>
      </c>
      <c r="H28" s="5">
        <v>24</v>
      </c>
      <c r="I28" s="5">
        <v>17</v>
      </c>
    </row>
    <row r="29" spans="2:9">
      <c r="B29" s="51"/>
      <c r="C29" s="8" t="s">
        <v>19</v>
      </c>
      <c r="D29" s="15">
        <v>0</v>
      </c>
      <c r="E29" s="15">
        <v>1</v>
      </c>
      <c r="F29" s="15">
        <v>0</v>
      </c>
      <c r="G29" s="15">
        <v>0</v>
      </c>
      <c r="H29" s="15">
        <v>1</v>
      </c>
      <c r="I29" s="15">
        <v>0</v>
      </c>
    </row>
    <row r="30" spans="2:9">
      <c r="B30" s="51" t="s">
        <v>10</v>
      </c>
      <c r="C30" s="8" t="s">
        <v>11</v>
      </c>
      <c r="D30" s="5">
        <v>256000</v>
      </c>
      <c r="E30" s="5">
        <v>250000</v>
      </c>
      <c r="F30" s="5">
        <v>231000</v>
      </c>
      <c r="G30" s="5">
        <v>258000</v>
      </c>
      <c r="H30" s="5">
        <v>259000</v>
      </c>
      <c r="I30" s="5">
        <v>225000</v>
      </c>
    </row>
    <row r="31" spans="2:9">
      <c r="B31" s="51"/>
      <c r="C31" s="8" t="s">
        <v>12</v>
      </c>
      <c r="D31" s="5">
        <v>24</v>
      </c>
      <c r="E31" s="5">
        <v>23</v>
      </c>
      <c r="F31" s="5">
        <v>19</v>
      </c>
      <c r="G31" s="5">
        <v>21</v>
      </c>
      <c r="H31" s="5">
        <v>20</v>
      </c>
      <c r="I31" s="5">
        <v>18</v>
      </c>
    </row>
    <row r="32" spans="2:9">
      <c r="B32" s="51"/>
      <c r="C32" s="8" t="s">
        <v>19</v>
      </c>
      <c r="D32" s="15">
        <v>1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</row>
    <row r="33" spans="2:9">
      <c r="B33" s="51"/>
      <c r="C33" s="8" t="s">
        <v>13</v>
      </c>
      <c r="D33" s="5">
        <v>268000</v>
      </c>
      <c r="E33" s="2">
        <v>256000</v>
      </c>
      <c r="F33" s="5">
        <v>235000</v>
      </c>
      <c r="G33" s="5">
        <v>261000</v>
      </c>
      <c r="H33" s="5">
        <v>260000</v>
      </c>
      <c r="I33" s="5">
        <v>229000</v>
      </c>
    </row>
    <row r="34" spans="2:9">
      <c r="B34" s="51"/>
      <c r="C34" s="8" t="s">
        <v>14</v>
      </c>
      <c r="D34" s="5">
        <v>28</v>
      </c>
      <c r="E34" s="2">
        <v>24</v>
      </c>
      <c r="F34" s="5">
        <v>22</v>
      </c>
      <c r="G34" s="5">
        <v>22</v>
      </c>
      <c r="H34" s="5">
        <v>22</v>
      </c>
      <c r="I34" s="5">
        <v>18</v>
      </c>
    </row>
    <row r="35" spans="2:9">
      <c r="B35" s="51"/>
      <c r="C35" s="8" t="s">
        <v>19</v>
      </c>
      <c r="D35" s="16">
        <v>0</v>
      </c>
      <c r="E35" s="16">
        <v>0</v>
      </c>
      <c r="F35" s="16">
        <v>1</v>
      </c>
      <c r="G35" s="16">
        <v>0</v>
      </c>
      <c r="H35" s="16">
        <v>1</v>
      </c>
      <c r="I35" s="16">
        <v>0</v>
      </c>
    </row>
    <row r="36" spans="2:9">
      <c r="B36" s="51"/>
      <c r="C36" s="8" t="s">
        <v>15</v>
      </c>
      <c r="D36" s="5">
        <v>310000</v>
      </c>
      <c r="E36" s="2">
        <v>261000</v>
      </c>
      <c r="F36" s="5">
        <v>237000</v>
      </c>
      <c r="G36" s="5">
        <v>270000</v>
      </c>
      <c r="H36" s="5">
        <v>268000</v>
      </c>
      <c r="I36" s="5">
        <v>234000</v>
      </c>
    </row>
    <row r="37" spans="2:9">
      <c r="B37" s="51"/>
      <c r="C37" s="8" t="s">
        <v>17</v>
      </c>
      <c r="D37" s="5">
        <v>31</v>
      </c>
      <c r="E37" s="2">
        <v>27</v>
      </c>
      <c r="F37" s="5">
        <v>25</v>
      </c>
      <c r="G37" s="5">
        <v>25</v>
      </c>
      <c r="H37" s="5">
        <v>24</v>
      </c>
      <c r="I37" s="5">
        <v>21</v>
      </c>
    </row>
    <row r="38" spans="2:9">
      <c r="B38" s="51"/>
      <c r="C38" s="8" t="s">
        <v>19</v>
      </c>
      <c r="D38" s="16">
        <v>0</v>
      </c>
      <c r="E38" s="16">
        <v>0</v>
      </c>
      <c r="F38" s="16">
        <v>0</v>
      </c>
      <c r="G38" s="16">
        <v>1</v>
      </c>
      <c r="H38" s="16">
        <v>0</v>
      </c>
      <c r="I38" s="16">
        <v>0</v>
      </c>
    </row>
    <row r="39" spans="2:9">
      <c r="B39" s="51"/>
      <c r="C39" s="8" t="s">
        <v>18</v>
      </c>
      <c r="D39" s="5">
        <v>272000</v>
      </c>
      <c r="E39" s="2">
        <v>261000</v>
      </c>
      <c r="F39" s="5">
        <v>242000</v>
      </c>
      <c r="G39" s="5">
        <v>275000</v>
      </c>
      <c r="H39" s="5">
        <v>273000</v>
      </c>
      <c r="I39" s="5">
        <v>239000</v>
      </c>
    </row>
    <row r="40" spans="2:9">
      <c r="B40" s="51"/>
      <c r="C40" s="8" t="s">
        <v>16</v>
      </c>
      <c r="D40" s="5">
        <v>34</v>
      </c>
      <c r="E40" s="2">
        <v>30</v>
      </c>
      <c r="F40" s="5">
        <v>28</v>
      </c>
      <c r="G40" s="5">
        <v>27</v>
      </c>
      <c r="H40" s="5">
        <v>27</v>
      </c>
      <c r="I40" s="5">
        <v>29</v>
      </c>
    </row>
    <row r="41" spans="2:9">
      <c r="B41" s="51"/>
      <c r="C41" s="6" t="s">
        <v>19</v>
      </c>
      <c r="D41" s="16">
        <v>0</v>
      </c>
      <c r="E41" s="16">
        <v>1</v>
      </c>
      <c r="F41" s="16">
        <v>0</v>
      </c>
      <c r="G41" s="16">
        <v>0</v>
      </c>
      <c r="H41" s="16">
        <v>0</v>
      </c>
      <c r="I41" s="16">
        <v>1</v>
      </c>
    </row>
  </sheetData>
  <mergeCells count="4">
    <mergeCell ref="E3:G3"/>
    <mergeCell ref="B6:B17"/>
    <mergeCell ref="B18:B29"/>
    <mergeCell ref="B30:B4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C51" sqref="C51"/>
    </sheetView>
  </sheetViews>
  <sheetFormatPr baseColWidth="10" defaultRowHeight="15" x14ac:dyDescent="0"/>
  <cols>
    <col min="2" max="2" width="13" customWidth="1"/>
    <col min="3" max="3" width="29" customWidth="1"/>
    <col min="4" max="4" width="32.5" customWidth="1"/>
  </cols>
  <sheetData>
    <row r="2" spans="2:8" ht="30" customHeight="1">
      <c r="B2" s="48" t="s">
        <v>43</v>
      </c>
      <c r="C2" s="48" t="s">
        <v>45</v>
      </c>
      <c r="D2" s="48" t="s">
        <v>44</v>
      </c>
      <c r="E2" s="45"/>
      <c r="F2" s="45"/>
      <c r="G2" s="45"/>
      <c r="H2" s="45"/>
    </row>
    <row r="3" spans="2:8" ht="30">
      <c r="B3" s="45">
        <v>1</v>
      </c>
      <c r="C3" s="46">
        <v>0.25</v>
      </c>
      <c r="D3" s="47" t="s">
        <v>46</v>
      </c>
      <c r="E3" s="45"/>
      <c r="F3" s="45"/>
      <c r="G3" s="45"/>
      <c r="H3" s="45"/>
    </row>
    <row r="4" spans="2:8" ht="30">
      <c r="B4" s="45">
        <v>2</v>
      </c>
      <c r="C4" s="46">
        <v>0.5</v>
      </c>
      <c r="D4" s="47" t="s">
        <v>47</v>
      </c>
      <c r="E4" s="45"/>
      <c r="F4" s="45"/>
      <c r="G4" s="45"/>
      <c r="H4" s="45"/>
    </row>
    <row r="5" spans="2:8" ht="30">
      <c r="B5" s="45">
        <v>3</v>
      </c>
      <c r="C5" s="46">
        <v>0.75</v>
      </c>
      <c r="D5" s="47" t="s">
        <v>48</v>
      </c>
      <c r="E5" s="45"/>
      <c r="F5" s="45"/>
      <c r="G5" s="45"/>
      <c r="H5" s="45"/>
    </row>
    <row r="6" spans="2:8" ht="45">
      <c r="B6" s="45">
        <v>4</v>
      </c>
      <c r="C6" s="46">
        <v>1</v>
      </c>
      <c r="D6" s="47" t="s">
        <v>49</v>
      </c>
      <c r="E6" s="45"/>
      <c r="F6" s="45"/>
      <c r="G6" s="45"/>
      <c r="H6" s="45"/>
    </row>
    <row r="9" spans="2:8">
      <c r="B9" s="48" t="s">
        <v>50</v>
      </c>
      <c r="C9" s="48" t="s">
        <v>61</v>
      </c>
    </row>
    <row r="10" spans="2:8">
      <c r="B10" s="45">
        <v>1</v>
      </c>
      <c r="C10" s="45" t="s">
        <v>21</v>
      </c>
    </row>
    <row r="11" spans="2:8">
      <c r="B11" s="45">
        <v>2</v>
      </c>
      <c r="C11" s="45" t="s">
        <v>22</v>
      </c>
    </row>
    <row r="12" spans="2:8">
      <c r="B12" s="45">
        <v>3</v>
      </c>
      <c r="C12" s="45" t="s">
        <v>23</v>
      </c>
    </row>
    <row r="13" spans="2:8">
      <c r="B13" s="45"/>
      <c r="C13" s="45"/>
    </row>
    <row r="14" spans="2:8">
      <c r="B14" s="49" t="s">
        <v>58</v>
      </c>
      <c r="C14" s="49" t="s">
        <v>51</v>
      </c>
    </row>
    <row r="15" spans="2:8">
      <c r="B15" s="45">
        <v>1</v>
      </c>
      <c r="C15" s="45" t="s">
        <v>52</v>
      </c>
    </row>
    <row r="16" spans="2:8">
      <c r="B16" s="45">
        <v>2</v>
      </c>
      <c r="C16" s="45" t="s">
        <v>53</v>
      </c>
    </row>
    <row r="17" spans="2:4">
      <c r="B17" s="45">
        <v>3</v>
      </c>
      <c r="C17" s="45" t="s">
        <v>54</v>
      </c>
    </row>
    <row r="18" spans="2:4">
      <c r="B18" s="45">
        <v>4</v>
      </c>
      <c r="C18" s="45" t="s">
        <v>55</v>
      </c>
    </row>
    <row r="19" spans="2:4">
      <c r="B19" s="45">
        <v>5</v>
      </c>
      <c r="C19" s="45" t="s">
        <v>56</v>
      </c>
    </row>
    <row r="20" spans="2:4">
      <c r="B20" s="45">
        <v>6</v>
      </c>
      <c r="C20" s="45" t="s">
        <v>57</v>
      </c>
    </row>
    <row r="22" spans="2:4" ht="45">
      <c r="B22" s="48" t="s">
        <v>59</v>
      </c>
      <c r="C22" s="48" t="s">
        <v>60</v>
      </c>
      <c r="D22" s="48" t="s">
        <v>43</v>
      </c>
    </row>
    <row r="23" spans="2:4">
      <c r="B23" s="56" t="s">
        <v>21</v>
      </c>
      <c r="C23" s="46">
        <v>0.25</v>
      </c>
      <c r="D23" s="45">
        <v>1</v>
      </c>
    </row>
    <row r="24" spans="2:4">
      <c r="B24" s="56"/>
      <c r="C24" s="46">
        <v>0.5</v>
      </c>
      <c r="D24" s="45">
        <v>2</v>
      </c>
    </row>
    <row r="25" spans="2:4">
      <c r="B25" s="56"/>
      <c r="C25" s="46">
        <v>0.75</v>
      </c>
      <c r="D25" s="45">
        <v>3</v>
      </c>
    </row>
    <row r="26" spans="2:4">
      <c r="B26" s="56"/>
      <c r="C26" s="46">
        <v>1</v>
      </c>
      <c r="D26" s="45">
        <v>4</v>
      </c>
    </row>
    <row r="27" spans="2:4">
      <c r="B27" s="56" t="s">
        <v>22</v>
      </c>
      <c r="C27" s="46">
        <v>0.25</v>
      </c>
      <c r="D27" s="45">
        <v>1</v>
      </c>
    </row>
    <row r="28" spans="2:4">
      <c r="B28" s="56"/>
      <c r="C28" s="46">
        <v>0.5</v>
      </c>
      <c r="D28" s="45">
        <v>2</v>
      </c>
    </row>
    <row r="29" spans="2:4">
      <c r="B29" s="56"/>
      <c r="C29" s="46">
        <v>0.75</v>
      </c>
      <c r="D29" s="45">
        <v>3</v>
      </c>
    </row>
    <row r="30" spans="2:4">
      <c r="B30" s="56"/>
      <c r="C30" s="46">
        <v>1</v>
      </c>
      <c r="D30" s="45">
        <v>4</v>
      </c>
    </row>
    <row r="31" spans="2:4">
      <c r="B31" s="56" t="s">
        <v>23</v>
      </c>
      <c r="C31" s="46">
        <v>0.25</v>
      </c>
      <c r="D31" s="45">
        <v>1</v>
      </c>
    </row>
    <row r="32" spans="2:4">
      <c r="B32" s="56"/>
      <c r="C32" s="46">
        <v>0.5</v>
      </c>
      <c r="D32" s="45">
        <v>2</v>
      </c>
    </row>
    <row r="33" spans="2:4">
      <c r="B33" s="56"/>
      <c r="C33" s="46">
        <v>0.75</v>
      </c>
      <c r="D33" s="45">
        <v>3</v>
      </c>
    </row>
    <row r="34" spans="2:4">
      <c r="B34" s="56"/>
      <c r="C34" s="46">
        <v>1</v>
      </c>
      <c r="D34" s="45">
        <v>4</v>
      </c>
    </row>
  </sheetData>
  <mergeCells count="3">
    <mergeCell ref="B23:B26"/>
    <mergeCell ref="B27:B30"/>
    <mergeCell ref="B31:B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B5" sqref="B5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131312690.595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1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IF('SA1'!A5=2, Data!D9, IF('SA1'!A5=3,Data!D12, IF('SA1'!A5=4,Data!D15,0))))</f>
        <v>220000</v>
      </c>
      <c r="D18" s="13">
        <f>IF(A5=1,Data!E6, IF('SA1'!A5=2, Data!E9, IF('SA1'!A5=3,Data!E12, IF('SA1'!A5=4,Data!E15,0))))</f>
        <v>250000</v>
      </c>
      <c r="E18" s="13">
        <f>IF(A5=1,Data!F6, IF('SA1'!A5=2, Data!F9, IF('SA1'!A5=3,Data!F12, IF('SA1'!A5=4,Data!F15,0))))</f>
        <v>276000</v>
      </c>
      <c r="F18" s="13">
        <f>IF(A5=1,Data!G6, IF('SA1'!A5=2, Data!G9, IF('SA1'!A5=3,Data!G12, IF('SA1'!A5=4,Data!G15,0))))</f>
        <v>300000</v>
      </c>
      <c r="G18" s="13">
        <f>IF(A5=1,Data!H6, IF('SA1'!A5=2, Data!H9, IF('SA1'!A5=3,Data!H12, IF('SA1'!A5=4,Data!H15,0))))</f>
        <v>227000</v>
      </c>
      <c r="H18" s="13">
        <f>IF(A5=1,Data!I6, IF('SA1'!A5=2, Data!I9, IF('SA1'!A5=3,Data!I12, IF('SA1'!A5=4,Data!I15,0))))</f>
        <v>310000</v>
      </c>
    </row>
    <row r="19" spans="1:8">
      <c r="A19" s="51"/>
      <c r="B19" s="2" t="s">
        <v>28</v>
      </c>
      <c r="C19" s="13">
        <f>IF(A5=1,Data!D7, IF('SA1'!A5=2, Data!D10, IF('SA1'!A5=3,Data!D13, IF('SA1'!A5=4,Data!D16,0))))</f>
        <v>13</v>
      </c>
      <c r="D19" s="13">
        <f>IF(A5=1,Data!E7, IF('SA1'!A5=2, Data!E10, IF('SA1'!A5=3,Data!E13, IF('SA1'!A5=4,Data!E16,0))))</f>
        <v>22</v>
      </c>
      <c r="E19" s="13">
        <f>IF(A5=1,Data!F7, IF('SA1'!A5=2, Data!F10, IF('SA1'!A5=3,Data!F13, IF('SA1'!A5=4,Data!F16,0))))</f>
        <v>31</v>
      </c>
      <c r="F19" s="13">
        <f>IF(A5=1,Data!G7, IF('SA1'!A5=2, Data!G10, IF('SA1'!A5=3,Data!G13, IF('SA1'!A5=4,Data!G16,0))))</f>
        <v>29</v>
      </c>
      <c r="G19" s="13">
        <f>IF(A5=1,Data!H7, IF('SA1'!A5=2, Data!H10, IF('SA1'!A5=3,Data!H13, IF('SA1'!A5=4,Data!H16,0))))</f>
        <v>16</v>
      </c>
      <c r="H19" s="13">
        <f>IF(A5=1,Data!I7, IF('SA1'!A5=2, Data!I10, IF('SA1'!A5=3,Data!I13, IF('SA1'!A5=4,Data!I16,0))))</f>
        <v>23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IF('SA1'!B5=2, Data!D21, IF('SA1'!B5=3,Data!D24, IF('SA1'!B5=4,Data!D27,0))))</f>
        <v>0</v>
      </c>
      <c r="D21" s="13">
        <f>IF(B5=1,Data!E18, IF('SA1'!B5=2, Data!E21, IF('SA1'!B5=3,Data!E24, IF('SA1'!B5=4,Data!E27,0))))</f>
        <v>0</v>
      </c>
      <c r="E21" s="13">
        <f>IF(B5=1,Data!F18, IF('SA1'!B5=2, Data!F21, IF('SA1'!B5=3,Data!F24, IF('SA1'!B5=4,Data!F27,0))))</f>
        <v>0</v>
      </c>
      <c r="F21" s="13">
        <f>IF(B5=1,Data!G18, IF('SA1'!B5=2, Data!G21, IF('SA1'!B5=3,Data!G24, IF('SA1'!B5=4,Data!G27,0))))</f>
        <v>0</v>
      </c>
      <c r="G21" s="13">
        <f>IF(B5=1,Data!H18, IF('SA1'!B5=2, Data!H21, IF('SA1'!B5=3,Data!H24, IF('SA1'!B5=4,Data!H27,0))))</f>
        <v>0</v>
      </c>
      <c r="H21" s="13">
        <f>IF(B5=1,Data!I18, IF('SA1'!B5=2, Data!I21, IF('SA1'!B5=3,Data!I24, IF('SA1'!B5=4,Data!I27,0))))</f>
        <v>0</v>
      </c>
    </row>
    <row r="22" spans="1:8">
      <c r="A22" s="51"/>
      <c r="B22" s="2" t="s">
        <v>28</v>
      </c>
      <c r="C22" s="13">
        <f>IF(B5=1,Data!D19, IF('SA1'!B5=2, Data!D22, IF('SA1'!B5=3,Data!D25, IF('SA1'!B5=4,Data!D28,0))))</f>
        <v>0</v>
      </c>
      <c r="D22" s="13">
        <f>IF(B5=1,Data!E19, IF('SA1'!B5=2, Data!E22, IF('SA1'!B5=3,Data!E25, IF('SA1'!B5=4,Data!E28,0))))</f>
        <v>0</v>
      </c>
      <c r="E22" s="13">
        <f>IF(B5=1,Data!F19, IF('SA1'!B5=2, Data!F22, IF('SA1'!B5=3,Data!F25, IF('SA1'!B5=4,Data!F28,0))))</f>
        <v>0</v>
      </c>
      <c r="F22" s="13">
        <f>IF(B5=1,Data!G19, IF('SA1'!B5=2, Data!G22, IF('SA1'!B5=3,Data!G25, IF('SA1'!B5=4,Data!G28,0))))</f>
        <v>0</v>
      </c>
      <c r="G22" s="13">
        <f>IF(B5=1,Data!H19, IF('SA1'!B5=2, Data!H22, IF('SA1'!B5=3,Data!H25, IF('SA1'!B5=4,Data!H28,0))))</f>
        <v>0</v>
      </c>
      <c r="H22" s="13">
        <f>IF(B5=1,Data!I19, IF('SA1'!B5=2, Data!I22, IF('SA1'!B5=3,Data!I25, IF('SA1'!B5=4,Data!I28,0))))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IF('SA1'!C5=2, Data!D33, IF('SA1'!C5=3,Data!D36, IF('SA1'!C5=4,Data!D39,0))))</f>
        <v>0</v>
      </c>
      <c r="D24" s="13">
        <f>IF(C5=1,Data!E30, IF('SA1'!C5=2, Data!E33, IF('SA1'!C5=3,Data!E36, IF('SA1'!C5=4,Data!E39,0))))</f>
        <v>0</v>
      </c>
      <c r="E24" s="13">
        <f>IF(C5=1,Data!F30, IF('SA1'!C5=2, Data!F33, IF('SA1'!C5=3,Data!F36, IF('SA1'!C5=4,Data!F39,0))))</f>
        <v>0</v>
      </c>
      <c r="F24" s="13">
        <f>IF(C5=1,Data!G30, IF('SA1'!C5=2, Data!G33, IF('SA1'!C5=3,Data!G36, IF('SA1'!C5=4,Data!G39,0))))</f>
        <v>0</v>
      </c>
      <c r="G24" s="13">
        <f>IF(C5=1,Data!H30, IF('SA1'!C5=2, Data!H33, IF('SA1'!C5=3,Data!H36, IF('SA1'!C5=4,Data!H39,0))))</f>
        <v>0</v>
      </c>
      <c r="H24" s="13">
        <f>IF(C5=1,Data!I30, IF('SA1'!C5=2, Data!I33, IF('SA1'!C5=3,Data!I36, IF('SA1'!C5=4,Data!I39,0))))</f>
        <v>0</v>
      </c>
    </row>
    <row r="25" spans="1:8">
      <c r="A25" s="51"/>
      <c r="B25" s="2" t="s">
        <v>28</v>
      </c>
      <c r="C25" s="13">
        <f>IF(C5=1,Data!D31, IF('SA1'!C5=2, Data!D34, IF('SA1'!C5=3,Data!D37, IF('SA1'!C5=4,Data!D40,0))))</f>
        <v>0</v>
      </c>
      <c r="D25" s="13">
        <f>IF(C5=1,Data!E31, IF('SA1'!C5=2, Data!E34, IF('SA1'!C5=3,Data!E37, IF('SA1'!C5=4,Data!E40,0))))</f>
        <v>0</v>
      </c>
      <c r="E25" s="13">
        <f>IF(C5=1,Data!F31, IF('SA1'!C5=2, Data!F34, IF('SA1'!C5=3,Data!F37, IF('SA1'!C5=4,Data!F40,0))))</f>
        <v>0</v>
      </c>
      <c r="F25" s="13">
        <f>IF(C5=1,Data!G31, IF('SA1'!C5=2, Data!G34, IF('SA1'!C5=3,Data!G37, IF('SA1'!C5=4,Data!G40,0))))</f>
        <v>0</v>
      </c>
      <c r="G25" s="13">
        <f>IF(C5=1,Data!H31, IF('SA1'!C5=2, Data!H34, IF('SA1'!C5=3,Data!H37, IF('SA1'!C5=4,Data!H40,0))))</f>
        <v>0</v>
      </c>
      <c r="H25" s="13">
        <f>IF(C5=1,Data!I31, IF('SA1'!C5=2, Data!I34, IF('SA1'!C5=3,Data!I37, IF('SA1'!C5=4,Data!I40,0))))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127957853.095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127957853.095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68900</v>
      </c>
      <c r="D46" s="31">
        <f>IF(A5=1,D34*0.25,IF(A5=2,D34*0.5, IF(A5=3,D34*0.75, IF(A5=4,D34,0))))</f>
        <v>11570.5</v>
      </c>
      <c r="E46" s="31">
        <f>IF(A5=1,E34*0.25,IF(A5=2,E34*0.5, IF(A5=3,E34*0.75, IF(A5=4,E34,0))))</f>
        <v>0</v>
      </c>
      <c r="F46" s="31">
        <f>IF(A5=1,F34*0.25,IF(A5=2,F34*0.5, IF(A5=3,F34*0.75, IF(A5=4,F34,0))))</f>
        <v>49468.5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68900</v>
      </c>
      <c r="D49" s="2">
        <f t="shared" ref="D49:H49" si="4">SUM(D46:D48)</f>
        <v>11570.5</v>
      </c>
      <c r="E49" s="2">
        <f t="shared" si="4"/>
        <v>0</v>
      </c>
      <c r="F49" s="2">
        <f t="shared" si="4"/>
        <v>49468.5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68900</v>
      </c>
      <c r="D52" s="2">
        <f t="shared" ref="D52:H52" si="5">D49</f>
        <v>11570.5</v>
      </c>
      <c r="E52" s="2">
        <f t="shared" si="5"/>
        <v>0</v>
      </c>
      <c r="F52" s="2">
        <f t="shared" si="5"/>
        <v>49468.5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1115700</v>
      </c>
      <c r="D53" s="2">
        <f t="shared" si="6"/>
        <v>504551</v>
      </c>
      <c r="E53" s="2">
        <f t="shared" si="6"/>
        <v>0</v>
      </c>
      <c r="F53" s="2">
        <f t="shared" si="6"/>
        <v>1734586.5</v>
      </c>
      <c r="G53" s="2">
        <f t="shared" si="6"/>
        <v>0</v>
      </c>
      <c r="H53" s="2">
        <f t="shared" si="6"/>
        <v>0</v>
      </c>
      <c r="L53" s="39"/>
      <c r="M53" s="34">
        <f>SUM(C53:H53)</f>
        <v>3354837.5</v>
      </c>
    </row>
    <row r="55" spans="2:13">
      <c r="C55" s="2">
        <f t="shared" ref="C55:H55" si="7">C46*C20+C47*C23+C48*C26</f>
        <v>68900</v>
      </c>
      <c r="D55" s="2">
        <f t="shared" si="7"/>
        <v>11570.5</v>
      </c>
      <c r="E55" s="2">
        <f t="shared" si="7"/>
        <v>0</v>
      </c>
      <c r="F55" s="2">
        <f t="shared" si="7"/>
        <v>49468.5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sheetProtection sheet="1" objects="1" scenarios="1"/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A5" sqref="A5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262470278.19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2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IF('SA2'!A5=2, Data!D9, IF('SA2'!A5=3,Data!D12, IF('SA2'!A5=4,Data!D15,0))))</f>
        <v>276000</v>
      </c>
      <c r="D18" s="13">
        <f>IF(A5=1,Data!E6, IF('SA2'!A5=2, Data!E9, IF('SA2'!A5=3,Data!E12, IF('SA2'!A5=4,Data!E15,0))))</f>
        <v>256000</v>
      </c>
      <c r="E18" s="13">
        <f>IF(A5=1,Data!F6, IF('SA2'!A5=2, Data!F9, IF('SA2'!A5=3,Data!F12, IF('SA2'!A5=4,Data!F15,0))))</f>
        <v>281000</v>
      </c>
      <c r="F18" s="13">
        <f>IF(A5=1,Data!G6, IF('SA2'!A5=2, Data!G9, IF('SA2'!A5=3,Data!G12, IF('SA2'!A5=4,Data!G15,0))))</f>
        <v>310000</v>
      </c>
      <c r="G18" s="13">
        <f>IF(A5=1,Data!H6, IF('SA2'!A5=2, Data!H9, IF('SA2'!A5=3,Data!H12, IF('SA2'!A5=4,Data!H15,0))))</f>
        <v>234000</v>
      </c>
      <c r="H18" s="13">
        <f>IF(A5=1,Data!I6, IF('SA2'!A5=2, Data!I9, IF('SA2'!A5=3,Data!I12, IF('SA2'!A5=4,Data!I15,0))))</f>
        <v>319000</v>
      </c>
    </row>
    <row r="19" spans="1:8">
      <c r="A19" s="51"/>
      <c r="B19" s="2" t="s">
        <v>28</v>
      </c>
      <c r="C19" s="13">
        <f>IF(A5=1,Data!D7, IF('SA2'!A5=2, Data!D10, IF('SA2'!A5=3,Data!D13, IF('SA2'!A5=4,Data!D16,0))))</f>
        <v>15</v>
      </c>
      <c r="D19" s="13">
        <f>IF(A5=1,Data!E7, IF('SA2'!A5=2, Data!E10, IF('SA2'!A5=3,Data!E13, IF('SA2'!A5=4,Data!E16,0))))</f>
        <v>25</v>
      </c>
      <c r="E19" s="13">
        <f>IF(A5=1,Data!F7, IF('SA2'!A5=2, Data!F10, IF('SA2'!A5=3,Data!F13, IF('SA2'!A5=4,Data!F16,0))))</f>
        <v>33</v>
      </c>
      <c r="F19" s="13">
        <f>IF(A5=1,Data!G7, IF('SA2'!A5=2, Data!G10, IF('SA2'!A5=3,Data!G13, IF('SA2'!A5=4,Data!G16,0))))</f>
        <v>31</v>
      </c>
      <c r="G19" s="13">
        <f>IF(A5=1,Data!H7, IF('SA2'!A5=2, Data!H10, IF('SA2'!A5=3,Data!H13, IF('SA2'!A5=4,Data!H16,0))))</f>
        <v>17</v>
      </c>
      <c r="H19" s="13">
        <f>IF(A5=1,Data!I7, IF('SA2'!A5=2, Data!I10, IF('SA2'!A5=3,Data!I13, IF('SA2'!A5=4,Data!I16,0))))</f>
        <v>24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IF('SA2'!B5=2, Data!D21, IF('SA2'!B5=3,Data!D24, IF('SA2'!B5=4,Data!D27,0))))</f>
        <v>0</v>
      </c>
      <c r="D21" s="13">
        <f>IF(B5=1,Data!E18, IF('SA2'!B5=2, Data!E21, IF('SA2'!B5=3,Data!E24, IF('SA2'!B5=4,Data!E27,0))))</f>
        <v>0</v>
      </c>
      <c r="E21" s="13">
        <f>IF(B5=1,Data!F18, IF('SA2'!B5=2, Data!F21, IF('SA2'!B5=3,Data!F24, IF('SA2'!B5=4,Data!F27,0))))</f>
        <v>0</v>
      </c>
      <c r="F21" s="13">
        <f>IF(B5=1,Data!G18, IF('SA2'!B5=2, Data!G21, IF('SA2'!B5=3,Data!G24, IF('SA2'!B5=4,Data!G27,0))))</f>
        <v>0</v>
      </c>
      <c r="G21" s="13">
        <f>IF(B5=1,Data!H18, IF('SA2'!B5=2, Data!H21, IF('SA2'!B5=3,Data!H24, IF('SA2'!B5=4,Data!H27,0))))</f>
        <v>0</v>
      </c>
      <c r="H21" s="13">
        <f>IF(B5=1,Data!I18, IF('SA2'!B5=2, Data!I21, IF('SA2'!B5=3,Data!I24, IF('SA2'!B5=4,Data!I27,0))))</f>
        <v>0</v>
      </c>
    </row>
    <row r="22" spans="1:8">
      <c r="A22" s="51"/>
      <c r="B22" s="2" t="s">
        <v>28</v>
      </c>
      <c r="C22" s="13">
        <f>IF(B5=1,Data!D19, IF('SA2'!B5=2, Data!D22, IF('SA2'!B5=3,Data!D25, IF('SA2'!B5=4,Data!D28,0))))</f>
        <v>0</v>
      </c>
      <c r="D22" s="13">
        <f>IF(B5=1,Data!E19, IF('SA2'!B5=2, Data!E22, IF('SA2'!B5=3,Data!E25, IF('SA2'!B5=4,Data!E28,0))))</f>
        <v>0</v>
      </c>
      <c r="E22" s="13">
        <f>IF(B5=1,Data!F19, IF('SA2'!B5=2, Data!F22, IF('SA2'!B5=3,Data!F25, IF('SA2'!B5=4,Data!F28,0))))</f>
        <v>0</v>
      </c>
      <c r="F22" s="13">
        <f>IF(B5=1,Data!G19, IF('SA2'!B5=2, Data!G22, IF('SA2'!B5=3,Data!G25, IF('SA2'!B5=4,Data!G28,0))))</f>
        <v>0</v>
      </c>
      <c r="G22" s="13">
        <f>IF(B5=1,Data!H19, IF('SA2'!B5=2, Data!H22, IF('SA2'!B5=3,Data!H25, IF('SA2'!B5=4,Data!H28,0))))</f>
        <v>0</v>
      </c>
      <c r="H22" s="13">
        <f>IF(B5=1,Data!I19, IF('SA2'!B5=2, Data!I22, IF('SA2'!B5=3,Data!I25, IF('SA2'!B5=4,Data!I28,0))))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IF('SA2'!C5=2, Data!D33, IF('SA2'!C5=3,Data!D36, IF('SA2'!C5=4,Data!D39,0))))</f>
        <v>0</v>
      </c>
      <c r="D24" s="13">
        <f>IF(C5=1,Data!E30, IF('SA2'!C5=2, Data!E33, IF('SA2'!C5=3,Data!E36, IF('SA2'!C5=4,Data!E39,0))))</f>
        <v>0</v>
      </c>
      <c r="E24" s="13">
        <f>IF(C5=1,Data!F30, IF('SA2'!C5=2, Data!F33, IF('SA2'!C5=3,Data!F36, IF('SA2'!C5=4,Data!F39,0))))</f>
        <v>0</v>
      </c>
      <c r="F24" s="13">
        <f>IF(C5=1,Data!G30, IF('SA2'!C5=2, Data!G33, IF('SA2'!C5=3,Data!G36, IF('SA2'!C5=4,Data!G39,0))))</f>
        <v>0</v>
      </c>
      <c r="G24" s="13">
        <f>IF(C5=1,Data!H30, IF('SA2'!C5=2, Data!H33, IF('SA2'!C5=3,Data!H36, IF('SA2'!C5=4,Data!H39,0))))</f>
        <v>0</v>
      </c>
      <c r="H24" s="13">
        <f>IF(C5=1,Data!I30, IF('SA2'!C5=2, Data!I33, IF('SA2'!C5=3,Data!I36, IF('SA2'!C5=4,Data!I39,0))))</f>
        <v>0</v>
      </c>
    </row>
    <row r="25" spans="1:8">
      <c r="A25" s="51"/>
      <c r="B25" s="2" t="s">
        <v>28</v>
      </c>
      <c r="C25" s="13">
        <f>IF(C5=1,Data!D31, IF('SA2'!C5=2, Data!D34, IF('SA2'!C5=3,Data!D37, IF('SA2'!C5=4,Data!D40,0))))</f>
        <v>0</v>
      </c>
      <c r="D25" s="13">
        <f>IF(C5=1,Data!E31, IF('SA2'!C5=2, Data!E34, IF('SA2'!C5=3,Data!E37, IF('SA2'!C5=4,Data!E40,0))))</f>
        <v>0</v>
      </c>
      <c r="E25" s="13">
        <f>IF(C5=1,Data!F31, IF('SA2'!C5=2, Data!F34, IF('SA2'!C5=3,Data!F37, IF('SA2'!C5=4,Data!F40,0))))</f>
        <v>0</v>
      </c>
      <c r="F25" s="13">
        <f>IF(C5=1,Data!G31, IF('SA2'!C5=2, Data!G34, IF('SA2'!C5=3,Data!G37, IF('SA2'!C5=4,Data!G40,0))))</f>
        <v>0</v>
      </c>
      <c r="G25" s="13">
        <f>IF(C5=1,Data!H31, IF('SA2'!C5=2, Data!H34, IF('SA2'!C5=3,Data!H37, IF('SA2'!C5=4,Data!H40,0))))</f>
        <v>0</v>
      </c>
      <c r="H25" s="13">
        <f>IF(C5=1,Data!I31, IF('SA2'!C5=2, Data!I34, IF('SA2'!C5=3,Data!I37, IF('SA2'!C5=4,Data!I40,0))))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255915706.19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255915706.19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137800</v>
      </c>
      <c r="D46" s="31">
        <f>IF(A5=1,D34*0.25,IF(A5=2,D34*0.5, IF(A5=3,D34*0.75, IF(A5=4,D34,0))))</f>
        <v>23141</v>
      </c>
      <c r="E46" s="31">
        <f>IF(A5=1,E34*0.25,IF(A5=2,E34*0.5, IF(A5=3,E34*0.75, IF(A5=4,E34,0))))</f>
        <v>0</v>
      </c>
      <c r="F46" s="31">
        <f>IF(A5=1,F34*0.25,IF(A5=2,F34*0.5, IF(A5=3,F34*0.75, IF(A5=4,F34,0))))</f>
        <v>98937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137800</v>
      </c>
      <c r="D49" s="2">
        <f t="shared" ref="D49:H49" si="4">SUM(D46:D48)</f>
        <v>23141</v>
      </c>
      <c r="E49" s="2">
        <f t="shared" si="4"/>
        <v>0</v>
      </c>
      <c r="F49" s="2">
        <f t="shared" si="4"/>
        <v>98937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137800</v>
      </c>
      <c r="D52" s="2">
        <f t="shared" ref="D52:H52" si="5">D49</f>
        <v>23141</v>
      </c>
      <c r="E52" s="2">
        <f t="shared" si="5"/>
        <v>0</v>
      </c>
      <c r="F52" s="2">
        <f t="shared" si="5"/>
        <v>98937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2343000</v>
      </c>
      <c r="D53" s="2">
        <f t="shared" si="6"/>
        <v>834525</v>
      </c>
      <c r="E53" s="2">
        <f t="shared" si="6"/>
        <v>0</v>
      </c>
      <c r="F53" s="2">
        <f t="shared" si="6"/>
        <v>3377047</v>
      </c>
      <c r="G53" s="2">
        <f t="shared" si="6"/>
        <v>0</v>
      </c>
      <c r="H53" s="2">
        <f t="shared" si="6"/>
        <v>0</v>
      </c>
      <c r="L53" s="39"/>
      <c r="M53" s="34">
        <f>SUM(C53:H53)</f>
        <v>6554572</v>
      </c>
    </row>
    <row r="55" spans="2:13">
      <c r="C55" s="2">
        <f t="shared" ref="C55:H55" si="7">C46*C20+C47*C23+C48*C26</f>
        <v>137800</v>
      </c>
      <c r="D55" s="2">
        <f t="shared" si="7"/>
        <v>23141</v>
      </c>
      <c r="E55" s="2">
        <f t="shared" si="7"/>
        <v>0</v>
      </c>
      <c r="F55" s="2">
        <f t="shared" si="7"/>
        <v>98937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sheetProtection sheet="1" objects="1"/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A5" sqref="A5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394281751.28499997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3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IF('SA3'!A5=2, Data!D9, IF('SA3'!A5=3,Data!D12, IF('SA3'!A5=4,Data!D15,0))))</f>
        <v>282000</v>
      </c>
      <c r="D18" s="13">
        <f>IF(A5=1,Data!E6, IF('SA3'!A5=2, Data!E9, IF('SA3'!A5=3,Data!E12, IF('SA3'!A5=4,Data!E15,0))))</f>
        <v>257000</v>
      </c>
      <c r="E18" s="13">
        <f>IF(A5=1,Data!F6, IF('SA3'!A5=2, Data!F9, IF('SA3'!A5=3,Data!F12, IF('SA3'!A5=4,Data!F15,0))))</f>
        <v>288000</v>
      </c>
      <c r="F18" s="13">
        <f>IF(A5=1,Data!G6, IF('SA3'!A5=2, Data!G9, IF('SA3'!A5=3,Data!G12, IF('SA3'!A5=4,Data!G15,0))))</f>
        <v>314000</v>
      </c>
      <c r="G18" s="13">
        <f>IF(A5=1,Data!H6, IF('SA3'!A5=2, Data!H9, IF('SA3'!A5=3,Data!H12, IF('SA3'!A5=4,Data!H15,0))))</f>
        <v>237000</v>
      </c>
      <c r="H18" s="13">
        <f>IF(A5=1,Data!I6, IF('SA3'!A5=2, Data!I9, IF('SA3'!A5=3,Data!I12, IF('SA3'!A5=4,Data!I15,0))))</f>
        <v>323000</v>
      </c>
    </row>
    <row r="19" spans="1:8">
      <c r="A19" s="51"/>
      <c r="B19" s="2" t="s">
        <v>28</v>
      </c>
      <c r="C19" s="13">
        <f>IF(A5=1,Data!D7, IF('SA3'!A5=2, Data!D10, IF('SA3'!A5=3,Data!D13, IF('SA3'!A5=4,Data!D16,0))))</f>
        <v>18</v>
      </c>
      <c r="D19" s="13">
        <f>IF(A5=1,Data!E7, IF('SA3'!A5=2, Data!E10, IF('SA3'!A5=3,Data!E13, IF('SA3'!A5=4,Data!E16,0))))</f>
        <v>27</v>
      </c>
      <c r="E19" s="13">
        <f>IF(A5=1,Data!F7, IF('SA3'!A5=2, Data!F10, IF('SA3'!A5=3,Data!F13, IF('SA3'!A5=4,Data!F16,0))))</f>
        <v>36</v>
      </c>
      <c r="F19" s="13">
        <f>IF(A5=1,Data!G7, IF('SA3'!A5=2, Data!G10, IF('SA3'!A5=3,Data!G13, IF('SA3'!A5=4,Data!G16,0))))</f>
        <v>33</v>
      </c>
      <c r="G19" s="13">
        <f>IF(A5=1,Data!H7, IF('SA3'!A5=2, Data!H10, IF('SA3'!A5=3,Data!H13, IF('SA3'!A5=4,Data!H16,0))))</f>
        <v>18</v>
      </c>
      <c r="H19" s="13">
        <f>IF(A5=1,Data!I7, IF('SA3'!A5=2, Data!I10, IF('SA3'!A5=3,Data!I13, IF('SA3'!A5=4,Data!I16,0))))</f>
        <v>26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IF('SA3'!B5=2, Data!D21, IF('SA3'!B5=3,Data!D24, IF('SA3'!B5=4,Data!D27,0))))</f>
        <v>0</v>
      </c>
      <c r="D21" s="13">
        <f>IF(B5=1,Data!E18, IF('SA3'!B5=2, Data!E21, IF('SA3'!B5=3,Data!E24, IF('SA3'!B5=4,Data!E27,0))))</f>
        <v>0</v>
      </c>
      <c r="E21" s="13">
        <f>IF(B5=1,Data!F18, IF('SA3'!B5=2, Data!F21, IF('SA3'!B5=3,Data!F24, IF('SA3'!B5=4,Data!F27,0))))</f>
        <v>0</v>
      </c>
      <c r="F21" s="13">
        <f>IF(B5=1,Data!G18, IF('SA3'!B5=2, Data!G21, IF('SA3'!B5=3,Data!G24, IF('SA3'!B5=4,Data!G27,0))))</f>
        <v>0</v>
      </c>
      <c r="G21" s="13">
        <f>IF(B5=1,Data!H18, IF('SA3'!B5=2, Data!H21, IF('SA3'!B5=3,Data!H24, IF('SA3'!B5=4,Data!H27,0))))</f>
        <v>0</v>
      </c>
      <c r="H21" s="13">
        <f>IF(B5=1,Data!I18, IF('SA3'!B5=2, Data!I21, IF('SA3'!B5=3,Data!I24, IF('SA3'!B5=4,Data!I27,0))))</f>
        <v>0</v>
      </c>
    </row>
    <row r="22" spans="1:8">
      <c r="A22" s="51"/>
      <c r="B22" s="2" t="s">
        <v>28</v>
      </c>
      <c r="C22" s="13">
        <f>IF(B5=1,Data!D19, IF('SA3'!B5=2, Data!D22, IF('SA3'!B5=3,Data!D25, IF('SA3'!B5=4,Data!D28,0))))</f>
        <v>0</v>
      </c>
      <c r="D22" s="13">
        <f>IF(B5=1,Data!E19, IF('SA3'!B5=2, Data!E22, IF('SA3'!B5=3,Data!E25, IF('SA3'!B5=4,Data!E28,0))))</f>
        <v>0</v>
      </c>
      <c r="E22" s="13">
        <f>IF(B5=1,Data!F19, IF('SA3'!B5=2, Data!F22, IF('SA3'!B5=3,Data!F25, IF('SA3'!B5=4,Data!F28,0))))</f>
        <v>0</v>
      </c>
      <c r="F22" s="13">
        <f>IF(B5=1,Data!G19, IF('SA3'!B5=2, Data!G22, IF('SA3'!B5=3,Data!G25, IF('SA3'!B5=4,Data!G28,0))))</f>
        <v>0</v>
      </c>
      <c r="G22" s="13">
        <f>IF(B5=1,Data!H19, IF('SA3'!B5=2, Data!H22, IF('SA3'!B5=3,Data!H25, IF('SA3'!B5=4,Data!H28,0))))</f>
        <v>0</v>
      </c>
      <c r="H22" s="13">
        <f>IF(B5=1,Data!I19, IF('SA3'!B5=2, Data!I22, IF('SA3'!B5=3,Data!I25, IF('SA3'!B5=4,Data!I28,0))))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IF('SA3'!C5=2, Data!D33, IF('SA3'!C5=3,Data!D36, IF('SA3'!C5=4,Data!D39,0))))</f>
        <v>0</v>
      </c>
      <c r="D24" s="13">
        <f>IF(C5=1,Data!E30, IF('SA3'!C5=2, Data!E33, IF('SA3'!C5=3,Data!E36, IF('SA3'!C5=4,Data!E39,0))))</f>
        <v>0</v>
      </c>
      <c r="E24" s="13">
        <f>IF(C5=1,Data!F30, IF('SA3'!C5=2, Data!F33, IF('SA3'!C5=3,Data!F36, IF('SA3'!C5=4,Data!F39,0))))</f>
        <v>0</v>
      </c>
      <c r="F24" s="13">
        <f>IF(C5=1,Data!G30, IF('SA3'!C5=2, Data!G33, IF('SA3'!C5=3,Data!G36, IF('SA3'!C5=4,Data!G39,0))))</f>
        <v>0</v>
      </c>
      <c r="G24" s="13">
        <f>IF(C5=1,Data!H30, IF('SA3'!C5=2, Data!H33, IF('SA3'!C5=3,Data!H36, IF('SA3'!C5=4,Data!H39,0))))</f>
        <v>0</v>
      </c>
      <c r="H24" s="13">
        <f>IF(C5=1,Data!I30, IF('SA3'!C5=2, Data!I33, IF('SA3'!C5=3,Data!I36, IF('SA3'!C5=4,Data!I39,0))))</f>
        <v>0</v>
      </c>
    </row>
    <row r="25" spans="1:8">
      <c r="A25" s="51"/>
      <c r="B25" s="2" t="s">
        <v>28</v>
      </c>
      <c r="C25" s="13">
        <f>IF(C5=1,Data!D31, IF('SA3'!C5=2, Data!D34, IF('SA3'!C5=3,Data!D37, IF('SA3'!C5=4,Data!D40,0))))</f>
        <v>0</v>
      </c>
      <c r="D25" s="13">
        <f>IF(C5=1,Data!E31, IF('SA3'!C5=2, Data!E34, IF('SA3'!C5=3,Data!E37, IF('SA3'!C5=4,Data!E40,0))))</f>
        <v>0</v>
      </c>
      <c r="E25" s="13">
        <f>IF(C5=1,Data!F31, IF('SA3'!C5=2, Data!F34, IF('SA3'!C5=3,Data!F37, IF('SA3'!C5=4,Data!F40,0))))</f>
        <v>0</v>
      </c>
      <c r="F25" s="13">
        <f>IF(C5=1,Data!G31, IF('SA3'!C5=2, Data!G34, IF('SA3'!C5=3,Data!G37, IF('SA3'!C5=4,Data!G40,0))))</f>
        <v>0</v>
      </c>
      <c r="G25" s="13">
        <f>IF(C5=1,Data!H31, IF('SA3'!C5=2, Data!H34, IF('SA3'!C5=3,Data!H37, IF('SA3'!C5=4,Data!H40,0))))</f>
        <v>0</v>
      </c>
      <c r="H25" s="13">
        <f>IF(C5=1,Data!I31, IF('SA3'!C5=2, Data!I34, IF('SA3'!C5=3,Data!I37, IF('SA3'!C5=4,Data!I40,0))))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383873559.28499997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383873559.28499997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206700</v>
      </c>
      <c r="D46" s="31">
        <f>IF(A5=1,D34*0.25,IF(A5=2,D34*0.5, IF(A5=3,D34*0.75, IF(A5=4,D34,0))))</f>
        <v>34711.5</v>
      </c>
      <c r="E46" s="31">
        <f>IF(A5=1,E34*0.25,IF(A5=2,E34*0.5, IF(A5=3,E34*0.75, IF(A5=4,E34,0))))</f>
        <v>0</v>
      </c>
      <c r="F46" s="31">
        <f>IF(A5=1,F34*0.25,IF(A5=2,F34*0.5, IF(A5=3,F34*0.75, IF(A5=4,F34,0))))</f>
        <v>148405.5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206700</v>
      </c>
      <c r="D49" s="2">
        <f t="shared" ref="D49:H49" si="4">SUM(D46:D48)</f>
        <v>34711.5</v>
      </c>
      <c r="E49" s="2">
        <f t="shared" si="4"/>
        <v>0</v>
      </c>
      <c r="F49" s="2">
        <f t="shared" si="4"/>
        <v>148405.5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206700</v>
      </c>
      <c r="D52" s="2">
        <f t="shared" ref="D52:H52" si="5">D49</f>
        <v>34711.5</v>
      </c>
      <c r="E52" s="2">
        <f t="shared" si="5"/>
        <v>0</v>
      </c>
      <c r="F52" s="2">
        <f t="shared" si="5"/>
        <v>148405.5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4002600</v>
      </c>
      <c r="D53" s="2">
        <f t="shared" si="6"/>
        <v>1194210.5</v>
      </c>
      <c r="E53" s="2">
        <f t="shared" si="6"/>
        <v>0</v>
      </c>
      <c r="F53" s="2">
        <f t="shared" si="6"/>
        <v>5211381.5</v>
      </c>
      <c r="G53" s="2">
        <f t="shared" si="6"/>
        <v>0</v>
      </c>
      <c r="H53" s="2">
        <f t="shared" si="6"/>
        <v>0</v>
      </c>
      <c r="L53" s="39"/>
      <c r="M53" s="34">
        <f>SUM(C53:H53)</f>
        <v>10408192</v>
      </c>
    </row>
    <row r="55" spans="2:13">
      <c r="C55" s="2">
        <f t="shared" ref="C55:H55" si="7">C46*C20+C47*C23+C48*C26</f>
        <v>206700</v>
      </c>
      <c r="D55" s="2">
        <f t="shared" si="7"/>
        <v>34711.5</v>
      </c>
      <c r="E55" s="2">
        <f t="shared" si="7"/>
        <v>0</v>
      </c>
      <c r="F55" s="2">
        <f t="shared" si="7"/>
        <v>148405.5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sheetProtection sheet="1" objects="1" scenarios="1"/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B10" sqref="B10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526568744.38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4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IF('SA4'!A5=2, Data!D9, IF('SA4'!A5=3,Data!D12, IF('SA4'!A5=4,Data!D15,0))))</f>
        <v>290000</v>
      </c>
      <c r="D18" s="13">
        <f>IF(A5=1,Data!E6, IF('SA4'!A5=2, Data!E9, IF('SA4'!A5=3,Data!E12, IF('SA4'!A5=4,Data!E15,0))))</f>
        <v>260000</v>
      </c>
      <c r="E18" s="13">
        <f>IF(A5=1,Data!F6, IF('SA4'!A5=2, Data!F9, IF('SA4'!A5=3,Data!F12, IF('SA4'!A5=4,Data!F15,0))))</f>
        <v>286000</v>
      </c>
      <c r="F18" s="13">
        <f>IF(A5=1,Data!G6, IF('SA4'!A5=2, Data!G9, IF('SA4'!A5=3,Data!G12, IF('SA4'!A5=4,Data!G15,0))))</f>
        <v>315000</v>
      </c>
      <c r="G18" s="13">
        <f>IF(A5=1,Data!H6, IF('SA4'!A5=2, Data!H9, IF('SA4'!A5=3,Data!H12, IF('SA4'!A5=4,Data!H15,0))))</f>
        <v>239000</v>
      </c>
      <c r="H18" s="13">
        <f>IF(A5=1,Data!I6, IF('SA4'!A5=2, Data!I9, IF('SA4'!A5=3,Data!I12, IF('SA4'!A5=4,Data!I15,0))))</f>
        <v>421000</v>
      </c>
    </row>
    <row r="19" spans="1:8">
      <c r="A19" s="51"/>
      <c r="B19" s="2" t="s">
        <v>28</v>
      </c>
      <c r="C19" s="13">
        <f>IF(A5=1,Data!D7, IF('SA4'!A5=2, Data!D10, IF('SA4'!A5=3,Data!D13, IF('SA4'!A5=4,Data!D16,0))))</f>
        <v>20</v>
      </c>
      <c r="D19" s="13">
        <f>IF(A5=1,Data!E7, IF('SA4'!A5=2, Data!E10, IF('SA4'!A5=3,Data!E13, IF('SA4'!A5=4,Data!E16,0))))</f>
        <v>31</v>
      </c>
      <c r="E19" s="13">
        <f>IF(A5=1,Data!F7, IF('SA4'!A5=2, Data!F10, IF('SA4'!A5=3,Data!F13, IF('SA4'!A5=4,Data!F16,0))))</f>
        <v>38</v>
      </c>
      <c r="F19" s="13">
        <f>IF(A5=1,Data!G7, IF('SA4'!A5=2, Data!G10, IF('SA4'!A5=3,Data!G13, IF('SA4'!A5=4,Data!G16,0))))</f>
        <v>35</v>
      </c>
      <c r="G19" s="13">
        <f>IF(A5=1,Data!H7, IF('SA4'!A5=2, Data!H10, IF('SA4'!A5=3,Data!H13, IF('SA4'!A5=4,Data!H16,0))))</f>
        <v>19</v>
      </c>
      <c r="H19" s="13">
        <f>IF(A5=1,Data!I7, IF('SA4'!A5=2, Data!I10, IF('SA4'!A5=3,Data!I13, IF('SA4'!A5=4,Data!I16,0))))</f>
        <v>28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IF('SA4'!B5=2, Data!D21, IF('SA4'!B5=3,Data!D24, IF('SA4'!B5=4,Data!D27,0))))</f>
        <v>0</v>
      </c>
      <c r="D21" s="13">
        <f>IF(B5=1,Data!E18, IF('SA4'!B5=2, Data!E21, IF('SA4'!B5=3,Data!E24, IF('SA4'!B5=4,Data!E27,0))))</f>
        <v>0</v>
      </c>
      <c r="E21" s="13">
        <f>IF(B5=1,Data!F18, IF('SA4'!B5=2, Data!F21, IF('SA4'!B5=3,Data!F24, IF('SA4'!B5=4,Data!F27,0))))</f>
        <v>0</v>
      </c>
      <c r="F21" s="13">
        <f>IF(B5=1,Data!G18, IF('SA4'!B5=2, Data!G21, IF('SA4'!B5=3,Data!G24, IF('SA4'!B5=4,Data!G27,0))))</f>
        <v>0</v>
      </c>
      <c r="G21" s="13">
        <f>IF(B5=1,Data!H18, IF('SA4'!B5=2, Data!H21, IF('SA4'!B5=3,Data!H24, IF('SA4'!B5=4,Data!H27,0))))</f>
        <v>0</v>
      </c>
      <c r="H21" s="13">
        <f>IF(B5=1,Data!I18, IF('SA4'!B5=2, Data!I21, IF('SA4'!B5=3,Data!I24, IF('SA4'!B5=4,Data!I27,0))))</f>
        <v>0</v>
      </c>
    </row>
    <row r="22" spans="1:8">
      <c r="A22" s="51"/>
      <c r="B22" s="2" t="s">
        <v>28</v>
      </c>
      <c r="C22" s="13">
        <f>IF(B5=1,Data!D19, IF('SA4'!B5=2, Data!D22, IF('SA4'!B5=3,Data!D25, IF('SA4'!B5=4,Data!D28,0))))</f>
        <v>0</v>
      </c>
      <c r="D22" s="13">
        <f>IF(B5=1,Data!E19, IF('SA4'!B5=2, Data!E22, IF('SA4'!B5=3,Data!E25, IF('SA4'!B5=4,Data!E28,0))))</f>
        <v>0</v>
      </c>
      <c r="E22" s="13">
        <f>IF(B5=1,Data!F19, IF('SA4'!B5=2, Data!F22, IF('SA4'!B5=3,Data!F25, IF('SA4'!B5=4,Data!F28,0))))</f>
        <v>0</v>
      </c>
      <c r="F22" s="13">
        <f>IF(B5=1,Data!G19, IF('SA4'!B5=2, Data!G22, IF('SA4'!B5=3,Data!G25, IF('SA4'!B5=4,Data!G28,0))))</f>
        <v>0</v>
      </c>
      <c r="G22" s="13">
        <f>IF(B5=1,Data!H19, IF('SA4'!B5=2, Data!H22, IF('SA4'!B5=3,Data!H25, IF('SA4'!B5=4,Data!H28,0))))</f>
        <v>0</v>
      </c>
      <c r="H22" s="13">
        <f>IF(B5=1,Data!I19, IF('SA4'!B5=2, Data!I22, IF('SA4'!B5=3,Data!I25, IF('SA4'!B5=4,Data!I28,0))))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IF('SA4'!C5=2, Data!D33, IF('SA4'!C5=3,Data!D36, IF('SA4'!C5=4,Data!D39,0))))</f>
        <v>0</v>
      </c>
      <c r="D24" s="13">
        <f>IF(C5=1,Data!E30, IF('SA4'!C5=2, Data!E33, IF('SA4'!C5=3,Data!E36, IF('SA4'!C5=4,Data!E39,0))))</f>
        <v>0</v>
      </c>
      <c r="E24" s="13">
        <f>IF(C5=1,Data!F30, IF('SA4'!C5=2, Data!F33, IF('SA4'!C5=3,Data!F36, IF('SA4'!C5=4,Data!F39,0))))</f>
        <v>0</v>
      </c>
      <c r="F24" s="13">
        <f>IF(C5=1,Data!G30, IF('SA4'!C5=2, Data!G33, IF('SA4'!C5=3,Data!G36, IF('SA4'!C5=4,Data!G39,0))))</f>
        <v>0</v>
      </c>
      <c r="G24" s="13">
        <f>IF(C5=1,Data!H30, IF('SA4'!C5=2, Data!H33, IF('SA4'!C5=3,Data!H36, IF('SA4'!C5=4,Data!H39,0))))</f>
        <v>0</v>
      </c>
      <c r="H24" s="13">
        <f>IF(C5=1,Data!I30, IF('SA4'!C5=2, Data!I33, IF('SA4'!C5=3,Data!I36, IF('SA4'!C5=4,Data!I39,0))))</f>
        <v>0</v>
      </c>
    </row>
    <row r="25" spans="1:8">
      <c r="A25" s="51"/>
      <c r="B25" s="2" t="s">
        <v>28</v>
      </c>
      <c r="C25" s="13">
        <f>IF(C5=1,Data!D31, IF('SA4'!C5=2, Data!D34, IF('SA4'!C5=3,Data!D37, IF('SA4'!C5=4,Data!D40,0))))</f>
        <v>0</v>
      </c>
      <c r="D25" s="13">
        <f>IF(C5=1,Data!E31, IF('SA4'!C5=2, Data!E34, IF('SA4'!C5=3,Data!E37, IF('SA4'!C5=4,Data!E40,0))))</f>
        <v>0</v>
      </c>
      <c r="E25" s="13">
        <f>IF(C5=1,Data!F31, IF('SA4'!C5=2, Data!F34, IF('SA4'!C5=3,Data!F37, IF('SA4'!C5=4,Data!F40,0))))</f>
        <v>0</v>
      </c>
      <c r="F25" s="13">
        <f>IF(C5=1,Data!G31, IF('SA4'!C5=2, Data!G34, IF('SA4'!C5=3,Data!G37, IF('SA4'!C5=4,Data!G40,0))))</f>
        <v>0</v>
      </c>
      <c r="G25" s="13">
        <f>IF(C5=1,Data!H31, IF('SA4'!C5=2, Data!H34, IF('SA4'!C5=3,Data!H37, IF('SA4'!C5=4,Data!H40,0))))</f>
        <v>0</v>
      </c>
      <c r="H25" s="13">
        <f>IF(C5=1,Data!I31, IF('SA4'!C5=2, Data!I34, IF('SA4'!C5=3,Data!I37, IF('SA4'!C5=4,Data!I40,0))))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511831412.38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511831412.38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275600</v>
      </c>
      <c r="D46" s="31">
        <f>IF(A5=1,D34*0.25,IF(A5=2,D34*0.5, IF(A5=3,D34*0.75, IF(A5=4,D34,0))))</f>
        <v>46282</v>
      </c>
      <c r="E46" s="31">
        <f>IF(A5=1,E34*0.25,IF(A5=2,E34*0.5, IF(A5=3,E34*0.75, IF(A5=4,E34,0))))</f>
        <v>0</v>
      </c>
      <c r="F46" s="31">
        <f>IF(A5=1,F34*0.25,IF(A5=2,F34*0.5, IF(A5=3,F34*0.75, IF(A5=4,F34,0))))</f>
        <v>197874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275600</v>
      </c>
      <c r="D49" s="2">
        <f t="shared" ref="D49:H49" si="4">SUM(D46:D48)</f>
        <v>46282</v>
      </c>
      <c r="E49" s="2">
        <f t="shared" si="4"/>
        <v>0</v>
      </c>
      <c r="F49" s="2">
        <f t="shared" si="4"/>
        <v>197874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275600</v>
      </c>
      <c r="D52" s="2">
        <f t="shared" ref="D52:H52" si="5">D49</f>
        <v>46282</v>
      </c>
      <c r="E52" s="2">
        <f t="shared" si="5"/>
        <v>0</v>
      </c>
      <c r="F52" s="2">
        <f t="shared" si="5"/>
        <v>197874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5802000</v>
      </c>
      <c r="D53" s="2">
        <f t="shared" si="6"/>
        <v>1694742</v>
      </c>
      <c r="E53" s="2">
        <f t="shared" si="6"/>
        <v>0</v>
      </c>
      <c r="F53" s="2">
        <f t="shared" si="6"/>
        <v>7240590</v>
      </c>
      <c r="G53" s="2">
        <f t="shared" si="6"/>
        <v>0</v>
      </c>
      <c r="H53" s="2">
        <f t="shared" si="6"/>
        <v>0</v>
      </c>
      <c r="L53" s="39"/>
      <c r="M53" s="34">
        <f>SUM(C53:H53)</f>
        <v>14737332</v>
      </c>
    </row>
    <row r="55" spans="2:13">
      <c r="C55" s="2">
        <f t="shared" ref="C55:H55" si="7">C46*C20+C47*C23+C48*C26</f>
        <v>275600</v>
      </c>
      <c r="D55" s="2">
        <f t="shared" si="7"/>
        <v>46282</v>
      </c>
      <c r="E55" s="2">
        <f t="shared" si="7"/>
        <v>0</v>
      </c>
      <c r="F55" s="2">
        <f t="shared" si="7"/>
        <v>197874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sheetProtection sheet="1" objects="1" scenarios="1"/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J18" sqref="J18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1095876738.72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0</v>
      </c>
      <c r="B5" s="10">
        <v>0</v>
      </c>
      <c r="C5" s="10">
        <v>4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IF('Sheet1 (4)'!A5=2, Data!D9, IF('Sheet1 (4)'!A5=3,Data!D12, IF('Sheet1 (4)'!A5=4,Data!D15,0))))</f>
        <v>0</v>
      </c>
      <c r="D18" s="13">
        <f>IF(A5=1,Data!E6, IF('Sheet1 (4)'!A5=2, Data!E9, IF('Sheet1 (4)'!A5=3,Data!E12, IF('Sheet1 (4)'!A5=4,Data!E15,0))))</f>
        <v>0</v>
      </c>
      <c r="E18" s="13">
        <f>IF(A5=1,Data!F6, IF('Sheet1 (4)'!A5=2, Data!F9, IF('Sheet1 (4)'!A5=3,Data!F12, IF('Sheet1 (4)'!A5=4,Data!F15,0))))</f>
        <v>0</v>
      </c>
      <c r="F18" s="13">
        <f>IF(A5=1,Data!G6, IF('Sheet1 (4)'!A5=2, Data!G9, IF('Sheet1 (4)'!A5=3,Data!G12, IF('Sheet1 (4)'!A5=4,Data!G15,0))))</f>
        <v>0</v>
      </c>
      <c r="G18" s="13">
        <f>IF(A5=1,Data!H6, IF('Sheet1 (4)'!A5=2, Data!H9, IF('Sheet1 (4)'!A5=3,Data!H12, IF('Sheet1 (4)'!A5=4,Data!H15,0))))</f>
        <v>0</v>
      </c>
      <c r="H18" s="13">
        <f>IF(A5=1,Data!I6, IF('Sheet1 (4)'!A5=2, Data!I9, IF('Sheet1 (4)'!A5=3,Data!I12, IF('Sheet1 (4)'!A5=4,Data!I15,0))))</f>
        <v>0</v>
      </c>
    </row>
    <row r="19" spans="1:8">
      <c r="A19" s="51"/>
      <c r="B19" s="2" t="s">
        <v>28</v>
      </c>
      <c r="C19" s="13">
        <f>IF(A5=1,Data!D7, IF('Sheet1 (4)'!A5=2, Data!D10, IF('Sheet1 (4)'!A5=3,Data!D13, IF('Sheet1 (4)'!A5=4,Data!D16,0))))</f>
        <v>0</v>
      </c>
      <c r="D19" s="13">
        <f>IF(A5=1,Data!E7, IF('Sheet1 (4)'!A5=2, Data!E10, IF('Sheet1 (4)'!A5=3,Data!E13, IF('Sheet1 (4)'!A5=4,Data!E16,0))))</f>
        <v>0</v>
      </c>
      <c r="E19" s="13">
        <f>IF(A5=1,Data!F7, IF('Sheet1 (4)'!A5=2, Data!F10, IF('Sheet1 (4)'!A5=3,Data!F13, IF('Sheet1 (4)'!A5=4,Data!F16,0))))</f>
        <v>0</v>
      </c>
      <c r="F19" s="13">
        <f>IF(A5=1,Data!G7, IF('Sheet1 (4)'!A5=2, Data!G10, IF('Sheet1 (4)'!A5=3,Data!G13, IF('Sheet1 (4)'!A5=4,Data!G16,0))))</f>
        <v>0</v>
      </c>
      <c r="G19" s="13">
        <f>IF(A5=1,Data!H7, IF('Sheet1 (4)'!A5=2, Data!H10, IF('Sheet1 (4)'!A5=3,Data!H13, IF('Sheet1 (4)'!A5=4,Data!H16,0))))</f>
        <v>0</v>
      </c>
      <c r="H19" s="13">
        <f>IF(A5=1,Data!I7, IF('Sheet1 (4)'!A5=2, Data!I10, IF('Sheet1 (4)'!A5=3,Data!I13, IF('Sheet1 (4)'!A5=4,Data!I16,0))))</f>
        <v>0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IF('Sheet1 (4)'!B5=2, Data!D21, IF('Sheet1 (4)'!B5=3,Data!D24, IF('Sheet1 (4)'!B5=4,Data!D27,0))))</f>
        <v>0</v>
      </c>
      <c r="D21" s="13">
        <f>IF(B5=1,Data!E18, IF('Sheet1 (4)'!B5=2, Data!E21, IF('Sheet1 (4)'!B5=3,Data!E24, IF('Sheet1 (4)'!B5=4,Data!E27,0))))</f>
        <v>0</v>
      </c>
      <c r="E21" s="13">
        <f>IF(B5=1,Data!F18, IF('Sheet1 (4)'!B5=2, Data!F21, IF('Sheet1 (4)'!B5=3,Data!F24, IF('Sheet1 (4)'!B5=4,Data!F27,0))))</f>
        <v>0</v>
      </c>
      <c r="F21" s="13">
        <f>IF(B5=1,Data!G18, IF('Sheet1 (4)'!B5=2, Data!G21, IF('Sheet1 (4)'!B5=3,Data!G24, IF('Sheet1 (4)'!B5=4,Data!G27,0))))</f>
        <v>0</v>
      </c>
      <c r="G21" s="13">
        <f>IF(B5=1,Data!H18, IF('Sheet1 (4)'!B5=2, Data!H21, IF('Sheet1 (4)'!B5=3,Data!H24, IF('Sheet1 (4)'!B5=4,Data!H27,0))))</f>
        <v>0</v>
      </c>
      <c r="H21" s="13">
        <f>IF(B5=1,Data!I18, IF('Sheet1 (4)'!B5=2, Data!I21, IF('Sheet1 (4)'!B5=3,Data!I24, IF('Sheet1 (4)'!B5=4,Data!I27,0))))</f>
        <v>0</v>
      </c>
    </row>
    <row r="22" spans="1:8">
      <c r="A22" s="51"/>
      <c r="B22" s="2" t="s">
        <v>28</v>
      </c>
      <c r="C22" s="13">
        <f>IF(B5=1,Data!D19, IF('Sheet1 (4)'!B5=2, Data!D22, IF('Sheet1 (4)'!B5=3,Data!D25, IF('Sheet1 (4)'!B5=4,Data!D28,0))))</f>
        <v>0</v>
      </c>
      <c r="D22" s="13">
        <f>IF(B5=1,Data!E19, IF('Sheet1 (4)'!B5=2, Data!E22, IF('Sheet1 (4)'!B5=3,Data!E25, IF('Sheet1 (4)'!B5=4,Data!E28,0))))</f>
        <v>0</v>
      </c>
      <c r="E22" s="13">
        <f>IF(B5=1,Data!F19, IF('Sheet1 (4)'!B5=2, Data!F22, IF('Sheet1 (4)'!B5=3,Data!F25, IF('Sheet1 (4)'!B5=4,Data!F28,0))))</f>
        <v>0</v>
      </c>
      <c r="F22" s="13">
        <f>IF(B5=1,Data!G19, IF('Sheet1 (4)'!B5=2, Data!G22, IF('Sheet1 (4)'!B5=3,Data!G25, IF('Sheet1 (4)'!B5=4,Data!G28,0))))</f>
        <v>0</v>
      </c>
      <c r="G22" s="13">
        <f>IF(B5=1,Data!H19, IF('Sheet1 (4)'!B5=2, Data!H22, IF('Sheet1 (4)'!B5=3,Data!H25, IF('Sheet1 (4)'!B5=4,Data!H28,0))))</f>
        <v>0</v>
      </c>
      <c r="H22" s="13">
        <f>IF(B5=1,Data!I19, IF('Sheet1 (4)'!B5=2, Data!I22, IF('Sheet1 (4)'!B5=3,Data!I25, IF('Sheet1 (4)'!B5=4,Data!I28,0))))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IF('Sheet1 (4)'!C5=2, Data!D33, IF('Sheet1 (4)'!C5=3,Data!D36, IF('Sheet1 (4)'!C5=4,Data!D39,0))))</f>
        <v>272000</v>
      </c>
      <c r="D24" s="13">
        <f>IF(C5=1,Data!E30, IF('Sheet1 (4)'!C5=2, Data!E33, IF('Sheet1 (4)'!C5=3,Data!E36, IF('Sheet1 (4)'!C5=4,Data!E39,0))))</f>
        <v>261000</v>
      </c>
      <c r="E24" s="13">
        <f>IF(C5=1,Data!F30, IF('Sheet1 (4)'!C5=2, Data!F33, IF('Sheet1 (4)'!C5=3,Data!F36, IF('Sheet1 (4)'!C5=4,Data!F39,0))))</f>
        <v>242000</v>
      </c>
      <c r="F24" s="13">
        <f>IF(C5=1,Data!G30, IF('Sheet1 (4)'!C5=2, Data!G33, IF('Sheet1 (4)'!C5=3,Data!G36, IF('Sheet1 (4)'!C5=4,Data!G39,0))))</f>
        <v>275000</v>
      </c>
      <c r="G24" s="13">
        <f>IF(C5=1,Data!H30, IF('Sheet1 (4)'!C5=2, Data!H33, IF('Sheet1 (4)'!C5=3,Data!H36, IF('Sheet1 (4)'!C5=4,Data!H39,0))))</f>
        <v>273000</v>
      </c>
      <c r="H24" s="13">
        <f>IF(C5=1,Data!I30, IF('Sheet1 (4)'!C5=2, Data!I33, IF('Sheet1 (4)'!C5=3,Data!I36, IF('Sheet1 (4)'!C5=4,Data!I39,0))))</f>
        <v>239000</v>
      </c>
    </row>
    <row r="25" spans="1:8">
      <c r="A25" s="51"/>
      <c r="B25" s="2" t="s">
        <v>28</v>
      </c>
      <c r="C25" s="13">
        <f>IF(C5=1,Data!D31, IF('Sheet1 (4)'!C5=2, Data!D34, IF('Sheet1 (4)'!C5=3,Data!D37, IF('Sheet1 (4)'!C5=4,Data!D40,0))))</f>
        <v>34</v>
      </c>
      <c r="D25" s="13">
        <f>IF(C5=1,Data!E31, IF('Sheet1 (4)'!C5=2, Data!E34, IF('Sheet1 (4)'!C5=3,Data!E37, IF('Sheet1 (4)'!C5=4,Data!E40,0))))</f>
        <v>30</v>
      </c>
      <c r="E25" s="13">
        <f>IF(C5=1,Data!F31, IF('Sheet1 (4)'!C5=2, Data!F34, IF('Sheet1 (4)'!C5=3,Data!F37, IF('Sheet1 (4)'!C5=4,Data!F40,0))))</f>
        <v>28</v>
      </c>
      <c r="F25" s="13">
        <f>IF(C5=1,Data!G31, IF('Sheet1 (4)'!C5=2, Data!G34, IF('Sheet1 (4)'!C5=3,Data!G37, IF('Sheet1 (4)'!C5=4,Data!G40,0))))</f>
        <v>27</v>
      </c>
      <c r="G25" s="13">
        <f>IF(C5=1,Data!H31, IF('Sheet1 (4)'!C5=2, Data!H34, IF('Sheet1 (4)'!C5=3,Data!H37, IF('Sheet1 (4)'!C5=4,Data!H40,0))))</f>
        <v>27</v>
      </c>
      <c r="H25" s="13">
        <f>IF(C5=1,Data!I31, IF('Sheet1 (4)'!C5=2, Data!I34, IF('Sheet1 (4)'!C5=3,Data!I37, IF('Sheet1 (4)'!C5=4,Data!I40,0))))</f>
        <v>29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0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1076055136.72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1076055136.72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0</v>
      </c>
      <c r="D46" s="31">
        <f>IF(A5=1,D34*0.25,IF(A5=2,D34*0.5, IF(A5=3,D34*0.75, IF(A5=4,D34,0))))</f>
        <v>0</v>
      </c>
      <c r="E46" s="31">
        <f>IF(A5=1,E34*0.25,IF(A5=2,E34*0.5, IF(A5=3,E34*0.75, IF(A5=4,E34,0))))</f>
        <v>0</v>
      </c>
      <c r="F46" s="31">
        <f>IF(A5=1,F34*0.25,IF(A5=2,F34*0.5, IF(A5=3,F34*0.75, IF(A5=4,F34,0))))</f>
        <v>0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100000</v>
      </c>
      <c r="F48" s="31">
        <f>IF(C5=1,F36*0.25,IF(C5=2,F36*0.5, IF(C5=3,F36*0.75, IF(C5=4,F36,0))))</f>
        <v>282126</v>
      </c>
      <c r="G48" s="31">
        <f>IF(C5=1,G36*0.25,IF(C5=2,G36*0.5, IF(C5=3,G36*0.75, IF(C5=4,G36,0))))</f>
        <v>185600</v>
      </c>
      <c r="H48" s="31">
        <f>IF(C5=1,H36*0.25,IF(C5=2,H36*0.5, IF(C5=3,H36*0.75, IF(C5=4,H36,0))))</f>
        <v>116000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0</v>
      </c>
      <c r="D49" s="2">
        <f t="shared" ref="D49:H49" si="4">SUM(D46:D48)</f>
        <v>0</v>
      </c>
      <c r="E49" s="2">
        <f t="shared" si="4"/>
        <v>100000</v>
      </c>
      <c r="F49" s="2">
        <f t="shared" si="4"/>
        <v>282126</v>
      </c>
      <c r="G49" s="2">
        <f t="shared" si="4"/>
        <v>185600</v>
      </c>
      <c r="H49" s="2">
        <f t="shared" si="4"/>
        <v>116000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0</v>
      </c>
      <c r="D52" s="2">
        <f t="shared" ref="D52:H52" si="5">D49</f>
        <v>0</v>
      </c>
      <c r="E52" s="2">
        <f t="shared" si="5"/>
        <v>100000</v>
      </c>
      <c r="F52" s="2">
        <f t="shared" si="5"/>
        <v>282126</v>
      </c>
      <c r="G52" s="2">
        <f t="shared" si="5"/>
        <v>185600</v>
      </c>
      <c r="H52" s="2">
        <f t="shared" si="5"/>
        <v>116000</v>
      </c>
    </row>
    <row r="53" spans="2:13">
      <c r="B53" s="2" t="s">
        <v>38</v>
      </c>
      <c r="C53" s="2">
        <f t="shared" ref="C53:H53" si="6">(C18+C19*C46)*C20+(C21+C22*C47)*C23+(C24+C25*C48)*C26</f>
        <v>0</v>
      </c>
      <c r="D53" s="2">
        <f t="shared" si="6"/>
        <v>0</v>
      </c>
      <c r="E53" s="2">
        <f t="shared" si="6"/>
        <v>3042000</v>
      </c>
      <c r="F53" s="2">
        <f t="shared" si="6"/>
        <v>7892402</v>
      </c>
      <c r="G53" s="2">
        <f t="shared" si="6"/>
        <v>5284200</v>
      </c>
      <c r="H53" s="2">
        <f t="shared" si="6"/>
        <v>3603000</v>
      </c>
      <c r="L53" s="39"/>
      <c r="M53" s="34">
        <f>SUM(C53:H53)</f>
        <v>19821602</v>
      </c>
    </row>
    <row r="55" spans="2:13">
      <c r="C55" s="2">
        <f t="shared" ref="C55:H55" si="7">C46*C20+C47*C23+C48*C26</f>
        <v>0</v>
      </c>
      <c r="D55" s="2">
        <f t="shared" si="7"/>
        <v>0</v>
      </c>
      <c r="E55" s="2">
        <f t="shared" si="7"/>
        <v>100000</v>
      </c>
      <c r="F55" s="2">
        <f t="shared" si="7"/>
        <v>282126</v>
      </c>
      <c r="G55" s="2">
        <f t="shared" si="7"/>
        <v>185600</v>
      </c>
      <c r="H55" s="2">
        <f t="shared" si="7"/>
        <v>116000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topLeftCell="A2" workbookViewId="0">
      <selection activeCell="B29" sqref="B29"/>
    </sheetView>
  </sheetViews>
  <sheetFormatPr baseColWidth="10" defaultRowHeight="15" x14ac:dyDescent="0"/>
  <cols>
    <col min="1" max="1" width="13.83203125" style="42" customWidth="1"/>
    <col min="2" max="3" width="21.83203125" style="2" customWidth="1"/>
    <col min="4" max="5" width="21.6640625" style="2" customWidth="1"/>
    <col min="6" max="6" width="21.5" style="2" customWidth="1"/>
    <col min="7" max="7" width="21.6640625" style="2" customWidth="1"/>
    <col min="8" max="8" width="21.5" style="2" customWidth="1"/>
    <col min="9" max="11" width="10.83203125" style="42"/>
    <col min="12" max="12" width="19.1640625" customWidth="1"/>
    <col min="13" max="13" width="21.6640625" customWidth="1"/>
  </cols>
  <sheetData>
    <row r="2" spans="1:8">
      <c r="C2" s="50" t="s">
        <v>20</v>
      </c>
      <c r="D2" s="50"/>
    </row>
    <row r="3" spans="1:8">
      <c r="F3" s="44" t="s">
        <v>35</v>
      </c>
      <c r="G3" s="23">
        <f>SUM(M42,M53)</f>
        <v>131312690.595</v>
      </c>
    </row>
    <row r="4" spans="1:8">
      <c r="A4" s="42" t="s">
        <v>21</v>
      </c>
      <c r="B4" s="2" t="s">
        <v>22</v>
      </c>
      <c r="C4" s="2" t="s">
        <v>23</v>
      </c>
    </row>
    <row r="5" spans="1:8">
      <c r="A5" s="17">
        <v>1</v>
      </c>
      <c r="B5" s="10">
        <v>0</v>
      </c>
      <c r="C5" s="10">
        <v>0</v>
      </c>
    </row>
    <row r="7" spans="1:8" ht="30">
      <c r="A7" s="43"/>
      <c r="B7" s="11" t="s">
        <v>25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</row>
    <row r="8" spans="1:8">
      <c r="A8" s="52" t="s">
        <v>24</v>
      </c>
      <c r="B8" s="13" t="s">
        <v>23</v>
      </c>
      <c r="C8" s="13">
        <v>561</v>
      </c>
      <c r="D8" s="13">
        <v>500</v>
      </c>
      <c r="E8" s="13">
        <v>292</v>
      </c>
      <c r="F8" s="13">
        <v>564</v>
      </c>
      <c r="G8" s="13">
        <v>569</v>
      </c>
      <c r="H8" s="13">
        <v>297</v>
      </c>
    </row>
    <row r="9" spans="1:8">
      <c r="A9" s="52"/>
      <c r="B9" s="13" t="s">
        <v>21</v>
      </c>
      <c r="C9" s="13">
        <v>282</v>
      </c>
      <c r="D9" s="13">
        <v>221</v>
      </c>
      <c r="E9" s="13">
        <v>552</v>
      </c>
      <c r="F9" s="13">
        <v>285</v>
      </c>
      <c r="G9" s="13">
        <v>291</v>
      </c>
      <c r="H9" s="13">
        <v>503</v>
      </c>
    </row>
    <row r="10" spans="1:8">
      <c r="A10" s="52"/>
      <c r="B10" s="13" t="s">
        <v>22</v>
      </c>
      <c r="C10" s="13">
        <v>188</v>
      </c>
      <c r="D10" s="13">
        <v>128</v>
      </c>
      <c r="E10" s="13">
        <v>695</v>
      </c>
      <c r="F10" s="13">
        <v>191</v>
      </c>
      <c r="G10" s="13">
        <v>197</v>
      </c>
      <c r="H10" s="13">
        <v>622</v>
      </c>
    </row>
    <row r="11" spans="1:8" ht="15" customHeight="1">
      <c r="A11" s="53" t="s">
        <v>26</v>
      </c>
      <c r="B11" s="13" t="s">
        <v>23</v>
      </c>
      <c r="C11" s="13">
        <v>3.28</v>
      </c>
      <c r="D11" s="13">
        <v>3.26</v>
      </c>
      <c r="E11" s="13">
        <v>3.5</v>
      </c>
      <c r="F11" s="13">
        <v>3.23</v>
      </c>
      <c r="G11" s="13">
        <v>3.2</v>
      </c>
      <c r="H11" s="13">
        <v>3.54</v>
      </c>
    </row>
    <row r="12" spans="1:8">
      <c r="A12" s="53"/>
      <c r="B12" s="13" t="s">
        <v>21</v>
      </c>
      <c r="C12" s="13">
        <v>3.53</v>
      </c>
      <c r="D12" s="13">
        <v>3.59</v>
      </c>
      <c r="E12" s="13">
        <v>3.21</v>
      </c>
      <c r="F12" s="13">
        <v>3.56</v>
      </c>
      <c r="G12" s="13">
        <v>3.57</v>
      </c>
      <c r="H12" s="13">
        <v>3.19</v>
      </c>
    </row>
    <row r="13" spans="1:8">
      <c r="A13" s="53"/>
      <c r="B13" s="13" t="s">
        <v>22</v>
      </c>
      <c r="C13" s="13">
        <v>3.62</v>
      </c>
      <c r="D13" s="13">
        <v>3.67</v>
      </c>
      <c r="E13" s="13">
        <v>3.15</v>
      </c>
      <c r="F13" s="13">
        <v>3.71</v>
      </c>
      <c r="G13" s="13">
        <v>3.69</v>
      </c>
      <c r="H13" s="13">
        <v>3.19</v>
      </c>
    </row>
    <row r="16" spans="1:8">
      <c r="B16" s="44"/>
      <c r="C16" s="50" t="s">
        <v>0</v>
      </c>
      <c r="D16" s="50"/>
    </row>
    <row r="17" spans="1:8" ht="30">
      <c r="B17" s="42"/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7</v>
      </c>
    </row>
    <row r="18" spans="1:8">
      <c r="A18" s="51" t="s">
        <v>21</v>
      </c>
      <c r="B18" s="2" t="s">
        <v>27</v>
      </c>
      <c r="C18" s="13">
        <f>IF(A5=1,Data!D6, IF('Sheet1 (5)'!A5=2, Data!D9, IF('Sheet1 (5)'!A5=3,Data!D12, IF('Sheet1 (5)'!A5=4,Data!D15,0))))</f>
        <v>220000</v>
      </c>
      <c r="D18" s="13">
        <f>IF(A5=1,Data!E6, IF('Sheet1 (5)'!A5=2, Data!E9, IF('Sheet1 (5)'!A5=3,Data!E12, IF('Sheet1 (5)'!A5=4,Data!E15,0))))</f>
        <v>250000</v>
      </c>
      <c r="E18" s="13">
        <f>IF(A5=1,Data!F6, IF('Sheet1 (5)'!A5=2, Data!F9, IF('Sheet1 (5)'!A5=3,Data!F12, IF('Sheet1 (5)'!A5=4,Data!F15,0))))</f>
        <v>276000</v>
      </c>
      <c r="F18" s="13">
        <f>IF(A5=1,Data!G6, IF('Sheet1 (5)'!A5=2, Data!G9, IF('Sheet1 (5)'!A5=3,Data!G12, IF('Sheet1 (5)'!A5=4,Data!G15,0))))</f>
        <v>300000</v>
      </c>
      <c r="G18" s="13">
        <f>IF(A5=1,Data!H6, IF('Sheet1 (5)'!A5=2, Data!H9, IF('Sheet1 (5)'!A5=3,Data!H12, IF('Sheet1 (5)'!A5=4,Data!H15,0))))</f>
        <v>227000</v>
      </c>
      <c r="H18" s="13">
        <f>IF(A5=1,Data!I6, IF('Sheet1 (5)'!A5=2, Data!I9, IF('Sheet1 (5)'!A5=3,Data!I12, IF('Sheet1 (5)'!A5=4,Data!I15,0))))</f>
        <v>310000</v>
      </c>
    </row>
    <row r="19" spans="1:8">
      <c r="A19" s="51"/>
      <c r="B19" s="2" t="s">
        <v>28</v>
      </c>
      <c r="C19" s="13">
        <f>IF(A5=1,Data!D7, IF('Sheet1 (5)'!A5=2, Data!D10, IF('Sheet1 (5)'!A5=3,Data!D13, IF('Sheet1 (5)'!A5=4,Data!D16,0))))</f>
        <v>13</v>
      </c>
      <c r="D19" s="13">
        <f>IF(A5=1,Data!E7, IF('Sheet1 (5)'!A5=2, Data!E10, IF('Sheet1 (5)'!A5=3,Data!E13, IF('Sheet1 (5)'!A5=4,Data!E16,0))))</f>
        <v>22</v>
      </c>
      <c r="E19" s="13">
        <f>IF(A5=1,Data!F7, IF('Sheet1 (5)'!A5=2, Data!F10, IF('Sheet1 (5)'!A5=3,Data!F13, IF('Sheet1 (5)'!A5=4,Data!F16,0))))</f>
        <v>31</v>
      </c>
      <c r="F19" s="13">
        <f>IF(A5=1,Data!G7, IF('Sheet1 (5)'!A5=2, Data!G10, IF('Sheet1 (5)'!A5=3,Data!G13, IF('Sheet1 (5)'!A5=4,Data!G16,0))))</f>
        <v>29</v>
      </c>
      <c r="G19" s="13">
        <f>IF(A5=1,Data!H7, IF('Sheet1 (5)'!A5=2, Data!H10, IF('Sheet1 (5)'!A5=3,Data!H13, IF('Sheet1 (5)'!A5=4,Data!H16,0))))</f>
        <v>16</v>
      </c>
      <c r="H19" s="13">
        <f>IF(A5=1,Data!I7, IF('Sheet1 (5)'!A5=2, Data!I10, IF('Sheet1 (5)'!A5=3,Data!I13, IF('Sheet1 (5)'!A5=4,Data!I16,0))))</f>
        <v>23</v>
      </c>
    </row>
    <row r="20" spans="1:8">
      <c r="A20" s="51"/>
      <c r="B20" s="16" t="s">
        <v>19</v>
      </c>
      <c r="C20" s="19">
        <v>1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>
      <c r="A21" s="51" t="s">
        <v>22</v>
      </c>
      <c r="B21" s="2" t="s">
        <v>27</v>
      </c>
      <c r="C21" s="13">
        <f>IF(B5=1,Data!D18, IF('Sheet1 (5)'!B5=2, Data!D21, IF('Sheet1 (5)'!B5=3,Data!D24, IF('Sheet1 (5)'!B5=4,Data!D27,0))))</f>
        <v>0</v>
      </c>
      <c r="D21" s="13">
        <f>IF(B5=1,Data!E18, IF('Sheet1 (5)'!B5=2, Data!E21, IF('Sheet1 (5)'!B5=3,Data!E24, IF('Sheet1 (5)'!B5=4,Data!E27,0))))</f>
        <v>0</v>
      </c>
      <c r="E21" s="13">
        <f>IF(B5=1,Data!F18, IF('Sheet1 (5)'!B5=2, Data!F21, IF('Sheet1 (5)'!B5=3,Data!F24, IF('Sheet1 (5)'!B5=4,Data!F27,0))))</f>
        <v>0</v>
      </c>
      <c r="F21" s="13">
        <f>IF(B5=1,Data!G18, IF('Sheet1 (5)'!B5=2, Data!G21, IF('Sheet1 (5)'!B5=3,Data!G24, IF('Sheet1 (5)'!B5=4,Data!G27,0))))</f>
        <v>0</v>
      </c>
      <c r="G21" s="13">
        <f>IF(B5=1,Data!H18, IF('Sheet1 (5)'!B5=2, Data!H21, IF('Sheet1 (5)'!B5=3,Data!H24, IF('Sheet1 (5)'!B5=4,Data!H27,0))))</f>
        <v>0</v>
      </c>
      <c r="H21" s="13">
        <f>IF(B5=1,Data!I18, IF('Sheet1 (5)'!B5=2, Data!I21, IF('Sheet1 (5)'!B5=3,Data!I24, IF('Sheet1 (5)'!B5=4,Data!I27,0))))</f>
        <v>0</v>
      </c>
    </row>
    <row r="22" spans="1:8">
      <c r="A22" s="51"/>
      <c r="B22" s="2" t="s">
        <v>28</v>
      </c>
      <c r="C22" s="13">
        <f>IF(B5=1,Data!D19, IF('Sheet1 (5)'!B5=2, Data!D22, IF('Sheet1 (5)'!B5=3,Data!D25, IF('Sheet1 (5)'!B5=4,Data!D28,0))))</f>
        <v>0</v>
      </c>
      <c r="D22" s="13">
        <f>IF(B5=1,Data!E19, IF('Sheet1 (5)'!B5=2, Data!E22, IF('Sheet1 (5)'!B5=3,Data!E25, IF('Sheet1 (5)'!B5=4,Data!E28,0))))</f>
        <v>0</v>
      </c>
      <c r="E22" s="13">
        <f>IF(B5=1,Data!F19, IF('Sheet1 (5)'!B5=2, Data!F22, IF('Sheet1 (5)'!B5=3,Data!F25, IF('Sheet1 (5)'!B5=4,Data!F28,0))))</f>
        <v>0</v>
      </c>
      <c r="F22" s="13">
        <f>IF(B5=1,Data!G19, IF('Sheet1 (5)'!B5=2, Data!G22, IF('Sheet1 (5)'!B5=3,Data!G25, IF('Sheet1 (5)'!B5=4,Data!G28,0))))</f>
        <v>0</v>
      </c>
      <c r="G22" s="13">
        <f>IF(B5=1,Data!H19, IF('Sheet1 (5)'!B5=2, Data!H22, IF('Sheet1 (5)'!B5=3,Data!H25, IF('Sheet1 (5)'!B5=4,Data!H28,0))))</f>
        <v>0</v>
      </c>
      <c r="H22" s="13">
        <f>IF(B5=1,Data!I19, IF('Sheet1 (5)'!B5=2, Data!I22, IF('Sheet1 (5)'!B5=3,Data!I25, IF('Sheet1 (5)'!B5=4,Data!I28,0))))</f>
        <v>0</v>
      </c>
    </row>
    <row r="23" spans="1:8">
      <c r="A23" s="51"/>
      <c r="B23" s="16" t="s">
        <v>19</v>
      </c>
      <c r="C23" s="19">
        <v>0</v>
      </c>
      <c r="D23" s="19">
        <v>1</v>
      </c>
      <c r="E23" s="19">
        <v>1</v>
      </c>
      <c r="F23" s="19">
        <v>0</v>
      </c>
      <c r="G23" s="19">
        <v>0</v>
      </c>
      <c r="H23" s="19">
        <v>0</v>
      </c>
    </row>
    <row r="24" spans="1:8">
      <c r="A24" s="51" t="s">
        <v>23</v>
      </c>
      <c r="B24" s="2" t="s">
        <v>27</v>
      </c>
      <c r="C24" s="13">
        <f>IF(C5=1,Data!D30, IF('Sheet1 (5)'!C5=2, Data!D33, IF('Sheet1 (5)'!C5=3,Data!D36, IF('Sheet1 (5)'!C5=4,Data!D39,0))))</f>
        <v>0</v>
      </c>
      <c r="D24" s="13">
        <f>IF(C5=1,Data!E30, IF('Sheet1 (5)'!C5=2, Data!E33, IF('Sheet1 (5)'!C5=3,Data!E36, IF('Sheet1 (5)'!C5=4,Data!E39,0))))</f>
        <v>0</v>
      </c>
      <c r="E24" s="13">
        <f>IF(C5=1,Data!F30, IF('Sheet1 (5)'!C5=2, Data!F33, IF('Sheet1 (5)'!C5=3,Data!F36, IF('Sheet1 (5)'!C5=4,Data!F39,0))))</f>
        <v>0</v>
      </c>
      <c r="F24" s="13">
        <f>IF(C5=1,Data!G30, IF('Sheet1 (5)'!C5=2, Data!G33, IF('Sheet1 (5)'!C5=3,Data!G36, IF('Sheet1 (5)'!C5=4,Data!G39,0))))</f>
        <v>0</v>
      </c>
      <c r="G24" s="13">
        <f>IF(C5=1,Data!H30, IF('Sheet1 (5)'!C5=2, Data!H33, IF('Sheet1 (5)'!C5=3,Data!H36, IF('Sheet1 (5)'!C5=4,Data!H39,0))))</f>
        <v>0</v>
      </c>
      <c r="H24" s="13">
        <f>IF(C5=1,Data!I30, IF('Sheet1 (5)'!C5=2, Data!I33, IF('Sheet1 (5)'!C5=3,Data!I36, IF('Sheet1 (5)'!C5=4,Data!I39,0))))</f>
        <v>0</v>
      </c>
    </row>
    <row r="25" spans="1:8">
      <c r="A25" s="51"/>
      <c r="B25" s="2" t="s">
        <v>28</v>
      </c>
      <c r="C25" s="13">
        <f>IF(C5=1,Data!D31, IF('Sheet1 (5)'!C5=2, Data!D34, IF('Sheet1 (5)'!C5=3,Data!D37, IF('Sheet1 (5)'!C5=4,Data!D40,0))))</f>
        <v>0</v>
      </c>
      <c r="D25" s="13">
        <f>IF(C5=1,Data!E31, IF('Sheet1 (5)'!C5=2, Data!E34, IF('Sheet1 (5)'!C5=3,Data!E37, IF('Sheet1 (5)'!C5=4,Data!E40,0))))</f>
        <v>0</v>
      </c>
      <c r="E25" s="13">
        <f>IF(C5=1,Data!F31, IF('Sheet1 (5)'!C5=2, Data!F34, IF('Sheet1 (5)'!C5=3,Data!F37, IF('Sheet1 (5)'!C5=4,Data!F40,0))))</f>
        <v>0</v>
      </c>
      <c r="F25" s="13">
        <f>IF(C5=1,Data!G31, IF('Sheet1 (5)'!C5=2, Data!G34, IF('Sheet1 (5)'!C5=3,Data!G37, IF('Sheet1 (5)'!C5=4,Data!G40,0))))</f>
        <v>0</v>
      </c>
      <c r="G25" s="13">
        <f>IF(C5=1,Data!H31, IF('Sheet1 (5)'!C5=2, Data!H34, IF('Sheet1 (5)'!C5=3,Data!H37, IF('Sheet1 (5)'!C5=4,Data!H40,0))))</f>
        <v>0</v>
      </c>
      <c r="H25" s="13">
        <f>IF(C5=1,Data!I31, IF('Sheet1 (5)'!C5=2, Data!I34, IF('Sheet1 (5)'!C5=3,Data!I37, IF('Sheet1 (5)'!C5=4,Data!I40,0))))</f>
        <v>0</v>
      </c>
    </row>
    <row r="26" spans="1:8">
      <c r="A26" s="51"/>
      <c r="B26" s="16" t="s">
        <v>19</v>
      </c>
      <c r="C26" s="19">
        <v>0</v>
      </c>
      <c r="D26" s="19">
        <v>0</v>
      </c>
      <c r="E26" s="19">
        <v>1</v>
      </c>
      <c r="F26" s="19">
        <v>1</v>
      </c>
      <c r="G26" s="19">
        <v>1</v>
      </c>
      <c r="H26" s="19">
        <v>1</v>
      </c>
    </row>
    <row r="27" spans="1:8">
      <c r="B27" s="44" t="s">
        <v>62</v>
      </c>
      <c r="C27" s="20">
        <v>344500</v>
      </c>
      <c r="D27" s="20">
        <v>572500</v>
      </c>
      <c r="E27" s="20">
        <v>125000</v>
      </c>
      <c r="F27" s="20">
        <v>600000</v>
      </c>
      <c r="G27" s="20">
        <v>232000</v>
      </c>
      <c r="H27" s="20">
        <v>145000</v>
      </c>
    </row>
    <row r="28" spans="1:8">
      <c r="C28" s="21" t="s">
        <v>29</v>
      </c>
      <c r="D28" s="21" t="s">
        <v>29</v>
      </c>
      <c r="E28" s="21" t="s">
        <v>29</v>
      </c>
      <c r="F28" s="21" t="s">
        <v>29</v>
      </c>
      <c r="G28" s="21" t="s">
        <v>29</v>
      </c>
      <c r="H28" s="21" t="s">
        <v>29</v>
      </c>
    </row>
    <row r="29" spans="1:8">
      <c r="C29" s="2">
        <f>SUM(C20,C23,C26)</f>
        <v>1</v>
      </c>
      <c r="D29" s="2">
        <f t="shared" ref="D29:H29" si="0">SUM(D20,D23,D26)</f>
        <v>2</v>
      </c>
      <c r="E29" s="2">
        <f t="shared" si="0"/>
        <v>2</v>
      </c>
      <c r="F29" s="2">
        <f t="shared" si="0"/>
        <v>2</v>
      </c>
      <c r="G29" s="2">
        <f t="shared" si="0"/>
        <v>1</v>
      </c>
      <c r="H29" s="2">
        <f t="shared" si="0"/>
        <v>1</v>
      </c>
    </row>
    <row r="30" spans="1:8">
      <c r="B30" s="44" t="s">
        <v>19</v>
      </c>
      <c r="C30" s="22">
        <v>2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</row>
    <row r="32" spans="1:8">
      <c r="C32" s="50" t="s">
        <v>30</v>
      </c>
      <c r="D32" s="50"/>
    </row>
    <row r="33" spans="2:13" ht="45"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27" t="s">
        <v>32</v>
      </c>
      <c r="J33" s="14"/>
      <c r="K33" s="14"/>
      <c r="L33" s="35" t="s">
        <v>33</v>
      </c>
      <c r="M33" s="14" t="s">
        <v>41</v>
      </c>
    </row>
    <row r="34" spans="2:13">
      <c r="B34" s="2" t="s">
        <v>21</v>
      </c>
      <c r="C34" s="31">
        <v>275600</v>
      </c>
      <c r="D34" s="31">
        <v>46282</v>
      </c>
      <c r="E34" s="31">
        <v>0</v>
      </c>
      <c r="F34" s="31">
        <v>197874</v>
      </c>
      <c r="G34" s="31">
        <v>0</v>
      </c>
      <c r="H34" s="31">
        <v>0</v>
      </c>
      <c r="I34" s="28">
        <f>SUM(C34:H34)</f>
        <v>519756</v>
      </c>
      <c r="J34" s="26" t="s">
        <v>29</v>
      </c>
      <c r="K34" s="42">
        <v>592687</v>
      </c>
      <c r="L34">
        <f>SUMPRODUCT(C34:H34,C9:H9,C12:H12)</f>
        <v>511831412.38</v>
      </c>
      <c r="M34">
        <f>IF(A5=1,L34*0.25, IF(A5=2,L34*0.5, IF(A5=3,L34*0.75, IF(A5=4,L34,0))))</f>
        <v>127957853.095</v>
      </c>
    </row>
    <row r="35" spans="2:13">
      <c r="B35" s="2" t="s">
        <v>22</v>
      </c>
      <c r="C35" s="31">
        <v>0</v>
      </c>
      <c r="D35" s="31">
        <v>411718</v>
      </c>
      <c r="E35" s="31">
        <v>0</v>
      </c>
      <c r="F35" s="31">
        <v>0</v>
      </c>
      <c r="G35" s="31">
        <v>0</v>
      </c>
      <c r="H35" s="31">
        <v>0</v>
      </c>
      <c r="I35" s="28">
        <f t="shared" ref="I35:I36" si="1">SUM(C35:H35)</f>
        <v>411718</v>
      </c>
      <c r="J35" s="26" t="s">
        <v>29</v>
      </c>
      <c r="K35" s="42">
        <v>411718</v>
      </c>
      <c r="L35">
        <f>SUMPRODUCT(C35:H35,C10:H10,C13:H13)</f>
        <v>193408647.68000001</v>
      </c>
      <c r="M35">
        <f>IF(B5=1,L35*0.25, IF(B5=2,L35*0.5, IF(B5=3,L35*0.75, IF(B5=4,L35,0))))</f>
        <v>0</v>
      </c>
    </row>
    <row r="36" spans="2:13">
      <c r="B36" s="2" t="s">
        <v>23</v>
      </c>
      <c r="C36" s="31">
        <v>0</v>
      </c>
      <c r="D36" s="31">
        <v>0</v>
      </c>
      <c r="E36" s="31">
        <v>100000</v>
      </c>
      <c r="F36" s="31">
        <v>282126</v>
      </c>
      <c r="G36" s="31">
        <v>185600</v>
      </c>
      <c r="H36" s="31">
        <v>116000</v>
      </c>
      <c r="I36" s="28">
        <f t="shared" si="1"/>
        <v>683726</v>
      </c>
      <c r="J36" s="26" t="s">
        <v>29</v>
      </c>
      <c r="K36" s="42">
        <v>683726</v>
      </c>
      <c r="L36">
        <f>SUMPRODUCT(C36:H36,C11:H11,C8:H8)</f>
        <v>1076055136.72</v>
      </c>
      <c r="M36">
        <f>IF(C5=1,L36*0.25, IF(C5=2,L36*0.5, IF(C5=3,L36*0.75, IF(C5=4,L36,0))))</f>
        <v>0</v>
      </c>
    </row>
    <row r="37" spans="2:13">
      <c r="B37" s="2" t="s">
        <v>31</v>
      </c>
      <c r="C37" s="33">
        <f>SUM(C34:C36)</f>
        <v>275600</v>
      </c>
      <c r="D37" s="33">
        <f t="shared" ref="D37:H37" si="2">SUM(D34:D36)</f>
        <v>458000</v>
      </c>
      <c r="E37" s="33">
        <f t="shared" si="2"/>
        <v>100000</v>
      </c>
      <c r="F37" s="33">
        <f t="shared" si="2"/>
        <v>480000</v>
      </c>
      <c r="G37" s="33">
        <f t="shared" si="2"/>
        <v>185600</v>
      </c>
      <c r="H37" s="33">
        <f t="shared" si="2"/>
        <v>116000</v>
      </c>
      <c r="I37" s="28"/>
    </row>
    <row r="38" spans="2:13">
      <c r="C38" s="21" t="s">
        <v>29</v>
      </c>
      <c r="D38" s="21" t="s">
        <v>29</v>
      </c>
      <c r="E38" s="21" t="s">
        <v>29</v>
      </c>
      <c r="F38" s="21" t="s">
        <v>29</v>
      </c>
      <c r="G38" s="21" t="s">
        <v>29</v>
      </c>
      <c r="H38" s="21" t="s">
        <v>29</v>
      </c>
      <c r="I38" s="28"/>
    </row>
    <row r="39" spans="2:13">
      <c r="B39" s="44" t="s">
        <v>62</v>
      </c>
      <c r="C39" s="20">
        <v>344500</v>
      </c>
      <c r="D39" s="20">
        <v>572500</v>
      </c>
      <c r="E39" s="20">
        <v>125000</v>
      </c>
      <c r="F39" s="20">
        <v>600000</v>
      </c>
      <c r="G39" s="20">
        <v>232000</v>
      </c>
      <c r="H39" s="20">
        <v>145000</v>
      </c>
      <c r="I39" s="28"/>
    </row>
    <row r="40" spans="2:13">
      <c r="B40" s="44"/>
      <c r="C40" s="32" t="s">
        <v>40</v>
      </c>
      <c r="D40" s="32" t="s">
        <v>40</v>
      </c>
      <c r="E40" s="32" t="s">
        <v>40</v>
      </c>
      <c r="F40" s="32" t="s">
        <v>40</v>
      </c>
      <c r="G40" s="32" t="s">
        <v>40</v>
      </c>
      <c r="H40" s="32" t="s">
        <v>40</v>
      </c>
      <c r="I40" s="28"/>
    </row>
    <row r="41" spans="2:13">
      <c r="B41" s="44" t="s">
        <v>39</v>
      </c>
      <c r="C41" s="20">
        <f>C39*0.8</f>
        <v>275600</v>
      </c>
      <c r="D41" s="20">
        <f t="shared" ref="D41:H41" si="3">D39*0.8</f>
        <v>458000</v>
      </c>
      <c r="E41" s="20">
        <f t="shared" si="3"/>
        <v>100000</v>
      </c>
      <c r="F41" s="20">
        <f t="shared" si="3"/>
        <v>480000</v>
      </c>
      <c r="G41" s="20">
        <f t="shared" si="3"/>
        <v>185600</v>
      </c>
      <c r="H41" s="20">
        <f t="shared" si="3"/>
        <v>116000</v>
      </c>
      <c r="I41" s="28"/>
    </row>
    <row r="42" spans="2:13">
      <c r="H42" s="44" t="s">
        <v>34</v>
      </c>
      <c r="I42" s="28">
        <f>SUM(I34:I36)</f>
        <v>1615200</v>
      </c>
      <c r="K42" s="40" t="s">
        <v>35</v>
      </c>
      <c r="L42" s="39">
        <f>SUM(L34:L36)</f>
        <v>1781295196.78</v>
      </c>
      <c r="M42" s="34">
        <f>SUM(M34:M36)</f>
        <v>127957853.095</v>
      </c>
    </row>
    <row r="43" spans="2:13">
      <c r="H43" s="44"/>
      <c r="I43" s="38"/>
      <c r="J43" s="5"/>
      <c r="K43" s="5"/>
      <c r="L43" s="39"/>
    </row>
    <row r="44" spans="2:13">
      <c r="C44" s="54" t="s">
        <v>42</v>
      </c>
      <c r="D44" s="54"/>
      <c r="H44" s="44"/>
      <c r="I44" s="38"/>
      <c r="J44" s="5"/>
      <c r="K44" s="5"/>
      <c r="L44" s="39"/>
    </row>
    <row r="45" spans="2:13" ht="30"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38"/>
      <c r="J45" s="5"/>
      <c r="K45" s="5"/>
      <c r="L45" s="39"/>
    </row>
    <row r="46" spans="2:13">
      <c r="B46" s="2" t="s">
        <v>21</v>
      </c>
      <c r="C46" s="31">
        <f>IF(A5=1,C34*0.25,IF(A5=2,C34*0.5, IF(A5=3,C34*0.75, IF(A5=4,C34,0))))</f>
        <v>68900</v>
      </c>
      <c r="D46" s="31">
        <f>IF(A5=1,D34*0.25,IF(A5=2,D34*0.5, IF(A5=3,D34*0.75, IF(A5=4,D34,0))))</f>
        <v>11570.5</v>
      </c>
      <c r="E46" s="31">
        <f>IF(A5=1,E34*0.25,IF(A5=2,E34*0.5, IF(A5=3,E34*0.75, IF(A5=4,E34,0))))</f>
        <v>0</v>
      </c>
      <c r="F46" s="31">
        <f>IF(A5=1,F34*0.25,IF(A5=2,F34*0.5, IF(A5=3,F34*0.75, IF(A5=4,F34,0))))</f>
        <v>49468.5</v>
      </c>
      <c r="G46" s="31">
        <f>IF(A5=1,G34*0.25,IF(A5=2,G34*0.5, IF(A5=3,G34*0.75, IF(A5=4,G34,0))))</f>
        <v>0</v>
      </c>
      <c r="H46" s="31">
        <f>IF(A5=1,H34*0.25,IF(A5=2,H34*0.5, IF(A5=3,H34*0.75, IF(A5=4,H34,0))))</f>
        <v>0</v>
      </c>
      <c r="I46" s="38"/>
      <c r="J46" s="5"/>
      <c r="K46" s="5"/>
      <c r="L46" s="39"/>
    </row>
    <row r="47" spans="2:13">
      <c r="B47" s="2" t="s">
        <v>22</v>
      </c>
      <c r="C47" s="31">
        <f>IF(B5=1,C35*0.25,IF(B5=2,C35*0.5, IF(B5=3,C35*0.75, IF(B5=4,C35,0))))</f>
        <v>0</v>
      </c>
      <c r="D47" s="31">
        <f>IF(B5=1,D35*0.25,IF(B5=2,D35*0.5, IF(B5=3,D35*0.75, IF(B5=4,D35,0))))</f>
        <v>0</v>
      </c>
      <c r="E47" s="31">
        <f>IF(B5=1,E35*0.25,IF(B5=2,E35*0.5, IF(B5=3,E35*0.75, IF(B5=4,E35,0))))</f>
        <v>0</v>
      </c>
      <c r="F47" s="31">
        <f>IF(B5=1,F35*0.25,IF(B5=2,F35*0.5, IF(B5=3,F35*0.75, IF(B5=4,F35,0))))</f>
        <v>0</v>
      </c>
      <c r="G47" s="31">
        <f>IF(B5=1,G35*0.25,IF(B5=2,G35*0.5, IF(B5=3,G35*0.75, IF(B5=4,G35,0))))</f>
        <v>0</v>
      </c>
      <c r="H47" s="31">
        <f>IF(B5=1,H35*0.25,IF(B5=2,H35*0.5, IF(B5=3,H35*0.75, IF(B5=4,H35,0))))</f>
        <v>0</v>
      </c>
      <c r="I47" s="38"/>
      <c r="J47" s="5"/>
      <c r="K47" s="5"/>
      <c r="L47" s="39"/>
    </row>
    <row r="48" spans="2:13">
      <c r="B48" s="2" t="s">
        <v>23</v>
      </c>
      <c r="C48" s="31">
        <f>IF(C5=1,C36*0.25,IF(C5=2,C36*0.5, IF(C5=3,C36*0.75, IF(C5=4,C36,0))))</f>
        <v>0</v>
      </c>
      <c r="D48" s="31">
        <f>IF(C5=1,D36*0.25,IF(C5=2,D36*0.5, IF(C5=3,D36*0.75, IF(C5=4,D36,0))))</f>
        <v>0</v>
      </c>
      <c r="E48" s="31">
        <f>IF(C5=1,E36*0.25,IF(C5=2,E36*0.5, IF(C5=3,E36*0.75, IF(C5=4,E36,0))))</f>
        <v>0</v>
      </c>
      <c r="F48" s="31">
        <f>IF(C5=1,F36*0.25,IF(C5=2,F36*0.5, IF(C5=3,F36*0.75, IF(C5=4,F36,0))))</f>
        <v>0</v>
      </c>
      <c r="G48" s="31">
        <f>IF(C5=1,G36*0.25,IF(C5=2,G36*0.5, IF(C5=3,G36*0.75, IF(C5=4,G36,0))))</f>
        <v>0</v>
      </c>
      <c r="H48" s="31">
        <f>IF(C5=1,H36*0.25,IF(C5=2,H36*0.5, IF(C5=3,H36*0.75, IF(C5=4,H36,0))))</f>
        <v>0</v>
      </c>
      <c r="I48" s="38"/>
      <c r="J48" s="5"/>
      <c r="K48" s="5"/>
      <c r="L48" s="39"/>
    </row>
    <row r="49" spans="2:13">
      <c r="B49" s="2" t="s">
        <v>31</v>
      </c>
      <c r="C49" s="2">
        <f>SUM(C46:C48)</f>
        <v>68900</v>
      </c>
      <c r="D49" s="2">
        <f t="shared" ref="D49:H49" si="4">SUM(D46:D48)</f>
        <v>11570.5</v>
      </c>
      <c r="E49" s="2">
        <f t="shared" si="4"/>
        <v>0</v>
      </c>
      <c r="F49" s="2">
        <f t="shared" si="4"/>
        <v>49468.5</v>
      </c>
      <c r="G49" s="2">
        <f t="shared" si="4"/>
        <v>0</v>
      </c>
      <c r="H49" s="2">
        <f t="shared" si="4"/>
        <v>0</v>
      </c>
      <c r="I49" s="38"/>
      <c r="J49" s="5"/>
      <c r="K49" s="5"/>
      <c r="L49" s="39"/>
    </row>
    <row r="50" spans="2:13">
      <c r="H50" s="44"/>
      <c r="I50" s="38"/>
      <c r="J50" s="5"/>
      <c r="K50" s="5"/>
      <c r="L50" s="39"/>
    </row>
    <row r="51" spans="2:13">
      <c r="C51" s="50" t="s">
        <v>36</v>
      </c>
      <c r="D51" s="50"/>
    </row>
    <row r="52" spans="2:13">
      <c r="B52" s="2" t="s">
        <v>37</v>
      </c>
      <c r="C52" s="2">
        <f>C49</f>
        <v>68900</v>
      </c>
      <c r="D52" s="2">
        <f t="shared" ref="D52:H52" si="5">D49</f>
        <v>11570.5</v>
      </c>
      <c r="E52" s="2">
        <f t="shared" si="5"/>
        <v>0</v>
      </c>
      <c r="F52" s="2">
        <f t="shared" si="5"/>
        <v>49468.5</v>
      </c>
      <c r="G52" s="2">
        <f t="shared" si="5"/>
        <v>0</v>
      </c>
      <c r="H52" s="2">
        <f t="shared" si="5"/>
        <v>0</v>
      </c>
    </row>
    <row r="53" spans="2:13">
      <c r="B53" s="2" t="s">
        <v>38</v>
      </c>
      <c r="C53" s="2">
        <f t="shared" ref="C53:H53" si="6">(C18+C19*C46)*C20+(C21+C22*C47)*C23+(C24+C25*C48)*C26</f>
        <v>1115700</v>
      </c>
      <c r="D53" s="2">
        <f t="shared" si="6"/>
        <v>504551</v>
      </c>
      <c r="E53" s="2">
        <f t="shared" si="6"/>
        <v>0</v>
      </c>
      <c r="F53" s="2">
        <f t="shared" si="6"/>
        <v>1734586.5</v>
      </c>
      <c r="G53" s="2">
        <f t="shared" si="6"/>
        <v>0</v>
      </c>
      <c r="H53" s="2">
        <f t="shared" si="6"/>
        <v>0</v>
      </c>
      <c r="L53" s="39"/>
      <c r="M53" s="34">
        <f>SUM(C53:H53)</f>
        <v>3354837.5</v>
      </c>
    </row>
    <row r="55" spans="2:13">
      <c r="C55" s="2">
        <f t="shared" ref="C55:H55" si="7">C46*C20+C47*C23+C48*C26</f>
        <v>68900</v>
      </c>
      <c r="D55" s="2">
        <f t="shared" si="7"/>
        <v>11570.5</v>
      </c>
      <c r="E55" s="2">
        <f t="shared" si="7"/>
        <v>0</v>
      </c>
      <c r="F55" s="2">
        <f t="shared" si="7"/>
        <v>49468.5</v>
      </c>
      <c r="G55" s="2">
        <f t="shared" si="7"/>
        <v>0</v>
      </c>
      <c r="H55" s="2">
        <f t="shared" si="7"/>
        <v>0</v>
      </c>
    </row>
    <row r="56" spans="2:13">
      <c r="C56" s="21" t="s">
        <v>29</v>
      </c>
      <c r="D56" s="21" t="s">
        <v>29</v>
      </c>
      <c r="E56" s="21" t="s">
        <v>29</v>
      </c>
      <c r="F56" s="21" t="s">
        <v>29</v>
      </c>
      <c r="G56" s="21" t="s">
        <v>29</v>
      </c>
      <c r="H56" s="21" t="s">
        <v>29</v>
      </c>
    </row>
    <row r="57" spans="2:13">
      <c r="C57" s="20">
        <f>C39</f>
        <v>344500</v>
      </c>
      <c r="D57" s="20">
        <f t="shared" ref="D57:H57" si="8">D39</f>
        <v>572500</v>
      </c>
      <c r="E57" s="20">
        <f t="shared" si="8"/>
        <v>125000</v>
      </c>
      <c r="F57" s="20">
        <f t="shared" si="8"/>
        <v>600000</v>
      </c>
      <c r="G57" s="20">
        <f t="shared" si="8"/>
        <v>232000</v>
      </c>
      <c r="H57" s="20">
        <f t="shared" si="8"/>
        <v>145000</v>
      </c>
    </row>
  </sheetData>
  <mergeCells count="10">
    <mergeCell ref="A24:A26"/>
    <mergeCell ref="C32:D32"/>
    <mergeCell ref="C44:D44"/>
    <mergeCell ref="C51:D51"/>
    <mergeCell ref="C2:D2"/>
    <mergeCell ref="A8:A10"/>
    <mergeCell ref="A11:A13"/>
    <mergeCell ref="C16:D16"/>
    <mergeCell ref="A18:A20"/>
    <mergeCell ref="A21:A23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Data</vt:lpstr>
      <vt:lpstr>Scenario</vt:lpstr>
      <vt:lpstr>SA1</vt:lpstr>
      <vt:lpstr>SA2</vt:lpstr>
      <vt:lpstr>SA3</vt:lpstr>
      <vt:lpstr>SA4</vt:lpstr>
      <vt:lpstr>Sheet1 (4)</vt:lpstr>
      <vt:lpstr>Sheet1 (5)</vt:lpstr>
      <vt:lpstr>Sheet1 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Jashandeep Singh</dc:creator>
  <cp:lastModifiedBy>Jashandeep Singh</cp:lastModifiedBy>
  <cp:lastPrinted>2015-06-15T09:06:07Z</cp:lastPrinted>
  <dcterms:created xsi:type="dcterms:W3CDTF">2015-04-09T04:16:16Z</dcterms:created>
  <dcterms:modified xsi:type="dcterms:W3CDTF">2015-06-30T02:22:27Z</dcterms:modified>
</cp:coreProperties>
</file>